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PP &amp; PPMP\2023\APP 2023\APP 2023 Supplemental\"/>
    </mc:Choice>
  </mc:AlternateContent>
  <xr:revisionPtr revIDLastSave="0" documentId="13_ncr:1_{F899E8BE-7772-4B3B-B24D-88C0118AF517}" xr6:coauthVersionLast="47" xr6:coauthVersionMax="47" xr10:uidLastSave="{00000000-0000-0000-0000-000000000000}"/>
  <bookViews>
    <workbookView xWindow="-120" yWindow="-120" windowWidth="29040" windowHeight="15840" activeTab="2" xr2:uid="{63B0ED05-CE84-4DD6-AA20-EA999EC48800}"/>
  </bookViews>
  <sheets>
    <sheet name="APP 2023 Fiduciary" sheetId="1" r:id="rId1"/>
    <sheet name="Categories" sheetId="2" r:id="rId2"/>
    <sheet name="PRE (STF_F101)" sheetId="3" r:id="rId3"/>
  </sheets>
  <definedNames>
    <definedName name="_xlnm._FilterDatabase" localSheetId="0" hidden="1">'APP 2023 Fiduciary'!$A$5:$IX$5</definedName>
    <definedName name="_xlnm._FilterDatabase" localSheetId="1" hidden="1">Categories!$A$1:$D$158</definedName>
    <definedName name="_xlnm.Print_Area" localSheetId="0">'APP 2023 Fiduciary'!$A$1:$O$81</definedName>
    <definedName name="_xlnm.Print_Titles" localSheetId="0">'APP 2023 Fiduciary'!$1:$4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3" l="1"/>
  <c r="N45" i="1"/>
  <c r="L45" i="1" s="1"/>
  <c r="N7" i="1" l="1"/>
  <c r="M14" i="1"/>
  <c r="L14" i="1" s="1"/>
  <c r="M13" i="1"/>
  <c r="L13" i="1" s="1"/>
  <c r="N44" i="1"/>
  <c r="L44" i="1" s="1"/>
  <c r="M12" i="1"/>
  <c r="L12" i="1" s="1"/>
  <c r="M11" i="1"/>
  <c r="L11" i="1" s="1"/>
  <c r="M10" i="1"/>
  <c r="N76" i="1"/>
  <c r="L76" i="1" s="1"/>
  <c r="N16" i="1"/>
  <c r="N47" i="1"/>
  <c r="L47" i="1" s="1"/>
  <c r="N9" i="1"/>
  <c r="L9" i="1" s="1"/>
  <c r="N51" i="1"/>
  <c r="L51" i="1" s="1"/>
  <c r="E18" i="1"/>
  <c r="N50" i="1"/>
  <c r="L50" i="1" s="1"/>
  <c r="N49" i="1"/>
  <c r="L49" i="1" s="1"/>
  <c r="N48" i="1"/>
  <c r="L48" i="1" s="1"/>
  <c r="N43" i="1"/>
  <c r="L43" i="1" s="1"/>
  <c r="N55" i="1"/>
  <c r="L55" i="1" s="1"/>
  <c r="M68" i="1"/>
  <c r="L68" i="1" s="1"/>
  <c r="M67" i="1"/>
  <c r="L67" i="1" s="1"/>
  <c r="M66" i="1"/>
  <c r="L66" i="1" s="1"/>
  <c r="M65" i="1"/>
  <c r="L65" i="1" s="1"/>
  <c r="M64" i="1"/>
  <c r="L64" i="1" s="1"/>
  <c r="M63" i="1"/>
  <c r="L63" i="1" s="1"/>
  <c r="M62" i="1"/>
  <c r="L62" i="1" s="1"/>
  <c r="M61" i="1"/>
  <c r="L61" i="1" s="1"/>
  <c r="M60" i="1"/>
  <c r="L60" i="1" s="1"/>
  <c r="M59" i="1"/>
  <c r="L59" i="1" s="1"/>
  <c r="M58" i="1"/>
  <c r="L58" i="1" s="1"/>
  <c r="M57" i="1"/>
  <c r="L57" i="1" s="1"/>
  <c r="M56" i="1"/>
  <c r="L56" i="1" s="1"/>
  <c r="M41" i="1"/>
  <c r="L41" i="1" s="1"/>
  <c r="M40" i="1"/>
  <c r="L40" i="1" s="1"/>
  <c r="M39" i="1"/>
  <c r="L39" i="1" s="1"/>
  <c r="M38" i="1"/>
  <c r="L38" i="1" s="1"/>
  <c r="M37" i="1"/>
  <c r="L37" i="1" s="1"/>
  <c r="M36" i="1"/>
  <c r="L36" i="1" s="1"/>
  <c r="M35" i="1"/>
  <c r="L35" i="1" s="1"/>
  <c r="M34" i="1"/>
  <c r="L34" i="1" s="1"/>
  <c r="M33" i="1"/>
  <c r="L33" i="1" s="1"/>
  <c r="M32" i="1"/>
  <c r="L32" i="1" s="1"/>
  <c r="M31" i="1"/>
  <c r="L31" i="1" s="1"/>
  <c r="M30" i="1"/>
  <c r="L30" i="1" s="1"/>
  <c r="M29" i="1"/>
  <c r="L29" i="1" s="1"/>
  <c r="M28" i="1"/>
  <c r="L28" i="1" s="1"/>
  <c r="M27" i="1"/>
  <c r="L27" i="1" s="1"/>
  <c r="M26" i="1"/>
  <c r="L26" i="1" s="1"/>
  <c r="M25" i="1"/>
  <c r="L25" i="1" s="1"/>
  <c r="M24" i="1"/>
  <c r="L24" i="1" s="1"/>
  <c r="M23" i="1"/>
  <c r="L23" i="1" s="1"/>
  <c r="M22" i="1"/>
  <c r="L22" i="1" s="1"/>
  <c r="M21" i="1"/>
  <c r="L21" i="1" s="1"/>
  <c r="M20" i="1"/>
  <c r="L20" i="1" s="1"/>
  <c r="M19" i="1"/>
  <c r="L19" i="1" s="1"/>
  <c r="M18" i="1"/>
  <c r="L18" i="1" s="1"/>
  <c r="L10" i="1" l="1"/>
  <c r="C14" i="2"/>
  <c r="L16" i="1"/>
  <c r="B84" i="3"/>
  <c r="L7" i="1"/>
  <c r="C47" i="2"/>
  <c r="C94" i="2"/>
  <c r="B41" i="3" s="1"/>
  <c r="N80" i="1"/>
  <c r="N74" i="1"/>
  <c r="N73" i="1"/>
  <c r="N72" i="1"/>
  <c r="N70" i="1"/>
  <c r="N53" i="1"/>
  <c r="B50" i="3"/>
  <c r="B46" i="3"/>
  <c r="B22" i="3"/>
  <c r="B18" i="3"/>
  <c r="B12" i="3"/>
  <c r="B15" i="3" s="1"/>
  <c r="N81" i="1" l="1"/>
  <c r="B44" i="3"/>
  <c r="B60" i="3"/>
  <c r="B28" i="3"/>
  <c r="M78" i="1"/>
  <c r="M81" i="1" s="1"/>
  <c r="L74" i="1"/>
  <c r="L73" i="1"/>
  <c r="C132" i="2" l="1"/>
  <c r="B75" i="3" s="1"/>
  <c r="B67" i="3" s="1"/>
  <c r="L70" i="1"/>
  <c r="L72" i="1"/>
  <c r="L78" i="1"/>
  <c r="L80" i="1"/>
  <c r="L53" i="1" l="1"/>
  <c r="L81" i="1" s="1"/>
  <c r="B34" i="3" l="1"/>
  <c r="B82" i="3" s="1"/>
  <c r="B87" i="3" s="1"/>
  <c r="C158" i="2"/>
</calcChain>
</file>

<file path=xl/sharedStrings.xml><?xml version="1.0" encoding="utf-8"?>
<sst xmlns="http://schemas.openxmlformats.org/spreadsheetml/2006/main" count="1128" uniqueCount="544">
  <si>
    <t>Department of Budget and Management Procurement Monitoring Report as of month/day/2006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</si>
  <si>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</si>
  <si>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</si>
  <si>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</si>
  <si>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</si>
  <si>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</si>
  <si>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</si>
  <si>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</si>
  <si>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</si>
  <si>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</si>
  <si>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</si>
  <si>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</si>
  <si>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</si>
  <si>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</si>
  <si>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</si>
  <si>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</si>
  <si>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</si>
  <si>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</si>
  <si>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</si>
  <si>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</si>
  <si>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</si>
  <si>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</si>
  <si>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</si>
  <si>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</si>
  <si>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</si>
  <si>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</si>
  <si>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</si>
  <si>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</si>
  <si>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</si>
  <si>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Competitive Bidding</t>
  </si>
  <si>
    <t>Quantity/ Size</t>
  </si>
  <si>
    <t>5</t>
  </si>
  <si>
    <t>AIRCONDITIONING AND AIRCONDITIONING SYSTEMS</t>
  </si>
  <si>
    <t>Unit Price</t>
  </si>
  <si>
    <t>10</t>
  </si>
  <si>
    <t>APPLIANCES</t>
  </si>
  <si>
    <t>13</t>
  </si>
  <si>
    <t>AUDIO AND VISUAL EQUIPMENT</t>
  </si>
  <si>
    <t>GRAND TOTAL</t>
  </si>
  <si>
    <t>OCTA</t>
  </si>
  <si>
    <t>Advertisement/ Posting of IB/REI</t>
  </si>
  <si>
    <t>Submission/ Opening of Bids</t>
  </si>
  <si>
    <t>16</t>
  </si>
  <si>
    <t>BEDCLOTHES, LINENS AND TOWELS</t>
  </si>
  <si>
    <t>18</t>
  </si>
  <si>
    <t>BOOKS, MAPS AND OTHER PUBLICATIONS</t>
  </si>
  <si>
    <t>22</t>
  </si>
  <si>
    <t>CHEMICALS AND CHEMICAL PRODUCTS</t>
  </si>
  <si>
    <t>24</t>
  </si>
  <si>
    <t>ITDF</t>
  </si>
  <si>
    <t>25</t>
  </si>
  <si>
    <t>COMPUTER FURNITURE</t>
  </si>
  <si>
    <t>34</t>
  </si>
  <si>
    <t>DRUGS AND MEDICINES</t>
  </si>
  <si>
    <t>37</t>
  </si>
  <si>
    <t>EDUCATION MATERIALS AND SUPPLIES</t>
  </si>
  <si>
    <t>38</t>
  </si>
  <si>
    <t>ELECTRICAL SUPPLIES</t>
  </si>
  <si>
    <t>39</t>
  </si>
  <si>
    <t>ELECTRICAL SYSTEMS AND LIGHTING COMPONENTS</t>
  </si>
  <si>
    <t>45</t>
  </si>
  <si>
    <t>FIRE FIGHTING &amp; RESCUE AND SAFETY EQUIPMENT</t>
  </si>
  <si>
    <t>46</t>
  </si>
  <si>
    <t>FIXTURES</t>
  </si>
  <si>
    <t>47</t>
  </si>
  <si>
    <t>FLAGS</t>
  </si>
  <si>
    <t>51</t>
  </si>
  <si>
    <t>FUELS/FUEL ADDITIVES &amp; LUBRICANTS AND ANTI CORROSIVE</t>
  </si>
  <si>
    <t>53</t>
  </si>
  <si>
    <t>FURNITURE</t>
  </si>
  <si>
    <t>TEC</t>
  </si>
  <si>
    <t>57</t>
  </si>
  <si>
    <t>GARMENTS</t>
  </si>
  <si>
    <t>61</t>
  </si>
  <si>
    <t>GENERAL REPAIR AND MAINTENANCE SERVICES</t>
  </si>
  <si>
    <t>65</t>
  </si>
  <si>
    <t>HARDWARE AND CONSTRUCTION SUPPLIES</t>
  </si>
  <si>
    <t>66</t>
  </si>
  <si>
    <t>HOSPITAL / MEDICAL EQUIPMENT</t>
  </si>
  <si>
    <t>73</t>
  </si>
  <si>
    <t>INFORMATION TECHNOLOGY</t>
  </si>
  <si>
    <t>INFORMATION TECHNOLOGY PARTS &amp; ACCESSORIES &amp; PERIP</t>
  </si>
  <si>
    <t>79</t>
  </si>
  <si>
    <t>JANITORIAL EQUIPMENT</t>
  </si>
  <si>
    <t>80</t>
  </si>
  <si>
    <t>JANITORIAL SERVICES</t>
  </si>
  <si>
    <t>Janitorial Services</t>
  </si>
  <si>
    <t>81</t>
  </si>
  <si>
    <t>JANITORIAL SUPPLIES</t>
  </si>
  <si>
    <t>82</t>
  </si>
  <si>
    <t>KITCHENWARE</t>
  </si>
  <si>
    <t>83</t>
  </si>
  <si>
    <t>LABORATORY SUPPLIES AND EQUIPMENT</t>
  </si>
  <si>
    <t>98</t>
  </si>
  <si>
    <t xml:space="preserve">MUSICAL INSTRUMENT </t>
  </si>
  <si>
    <t>100</t>
  </si>
  <si>
    <t>NEWSPAPERS</t>
  </si>
  <si>
    <t>103</t>
  </si>
  <si>
    <t>OFFICE EQUIPMENT SUPPLIES AND CONSUMABLES</t>
  </si>
  <si>
    <t>104</t>
  </si>
  <si>
    <t>OFFICE SUPPLIES AND DEVICES</t>
  </si>
  <si>
    <t>119</t>
  </si>
  <si>
    <t>PRINTING SUPPLIES</t>
  </si>
  <si>
    <t>RENT</t>
  </si>
  <si>
    <t>Rent</t>
  </si>
  <si>
    <t>SECURITY SERVICES</t>
  </si>
  <si>
    <t>Security Services</t>
  </si>
  <si>
    <t>SOFTWARE</t>
  </si>
  <si>
    <t>SPORTING GOODS</t>
  </si>
  <si>
    <t>TOKENS AND AWARDS</t>
  </si>
  <si>
    <t>101</t>
  </si>
  <si>
    <t>OFFICE EQUIPMENT</t>
  </si>
  <si>
    <t>Income</t>
  </si>
  <si>
    <t>CODE</t>
  </si>
  <si>
    <t>GENERAL DESCRIPTION</t>
  </si>
  <si>
    <t>TOTAL AMOUNT</t>
  </si>
  <si>
    <t>OBJECT OF EXPENDITURE</t>
  </si>
  <si>
    <t>1</t>
  </si>
  <si>
    <t>ADVERTISING AGENCY SERVICES</t>
  </si>
  <si>
    <t>Advertising Expenses</t>
  </si>
  <si>
    <t>2</t>
  </si>
  <si>
    <t>AGRICULTURAL CHEMICALS</t>
  </si>
  <si>
    <t>Agricutural Supplies Expenses</t>
  </si>
  <si>
    <t>3</t>
  </si>
  <si>
    <t>AGRICULTURAL MACHINERY AND EQUIPMENT</t>
  </si>
  <si>
    <t>4</t>
  </si>
  <si>
    <t>AGRICULTURAL PRODUCTS (SEEDS, SEEDLINGS, PLANTS…)</t>
  </si>
  <si>
    <t>Other Supplies and Materials Expenses</t>
  </si>
  <si>
    <t>6</t>
  </si>
  <si>
    <t>AIRCONDITIONING MAINTENANCE SERVICES</t>
  </si>
  <si>
    <t>Repair and Maintenance - Machinery and Equipment</t>
  </si>
  <si>
    <t>7</t>
  </si>
  <si>
    <t>AIRCRAFT SPARE PARTS</t>
  </si>
  <si>
    <t>8</t>
  </si>
  <si>
    <t>AMMUNITION AND EXPLOSIVES</t>
  </si>
  <si>
    <t>9</t>
  </si>
  <si>
    <t>ANIMAL FEEDS</t>
  </si>
  <si>
    <t>11</t>
  </si>
  <si>
    <t>ARCHITECTURAL DESIGN</t>
  </si>
  <si>
    <t>12</t>
  </si>
  <si>
    <t>ARTS AND CRAFTS ACCESSORIES AND SUPPLIES</t>
  </si>
  <si>
    <t>14</t>
  </si>
  <si>
    <t>AUTOMATION EQUIPMENT</t>
  </si>
  <si>
    <t>15</t>
  </si>
  <si>
    <t>AVIATION PRODUCTS</t>
  </si>
  <si>
    <t>17</t>
  </si>
  <si>
    <t>BEVERAGES</t>
  </si>
  <si>
    <t>Textbooks &amp; Instructional Materials Expenses</t>
  </si>
  <si>
    <t>19</t>
  </si>
  <si>
    <t>CARGO FORWARDING AND HAULING SERVICES</t>
  </si>
  <si>
    <t>20</t>
  </si>
  <si>
    <t>CATERING SERVICES</t>
  </si>
  <si>
    <t>Representation Expenses</t>
  </si>
  <si>
    <t>21</t>
  </si>
  <si>
    <t>CHEMICAL DETERGENTS</t>
  </si>
  <si>
    <t>23</t>
  </si>
  <si>
    <t>COMMUNICATION EQUIPMENT</t>
  </si>
  <si>
    <t>COMMUNICATION EQUIPMENT AND PARTS AND ACCESSORIES</t>
  </si>
  <si>
    <t>26</t>
  </si>
  <si>
    <t>CONSTRUCTION EQUIPMENT</t>
  </si>
  <si>
    <t>27</t>
  </si>
  <si>
    <t>CONSTRUCTION MANAGEMENT SERVICES</t>
  </si>
  <si>
    <t>28</t>
  </si>
  <si>
    <t>CONSTRUCTION MATERIALS AND SUPPLIES</t>
  </si>
  <si>
    <t>29</t>
  </si>
  <si>
    <t>CONSTRUCTION PROJECTS</t>
  </si>
  <si>
    <t>30</t>
  </si>
  <si>
    <t>CONSULTING SERVICES</t>
  </si>
  <si>
    <t>31</t>
  </si>
  <si>
    <t>CORPORATE GIVEAWAYS</t>
  </si>
  <si>
    <t>32</t>
  </si>
  <si>
    <t>DAIRY PRODUCTS</t>
  </si>
  <si>
    <t>33</t>
  </si>
  <si>
    <t>DIAGNOSTIC AND LABORATORY SERVICES</t>
  </si>
  <si>
    <t>Labor and Wages (JO)</t>
  </si>
  <si>
    <t>Drugs &amp; Medicines Expenses</t>
  </si>
  <si>
    <t>35</t>
  </si>
  <si>
    <t>EDITORIAL, DESIGN, GRAPHICS AND FINE ART SERVICES</t>
  </si>
  <si>
    <t>Printing and Publication Expenses</t>
  </si>
  <si>
    <t>36</t>
  </si>
  <si>
    <t>EDUCATION AND TRAINING SERVICES</t>
  </si>
  <si>
    <t>Training Expenses</t>
  </si>
  <si>
    <t>40</t>
  </si>
  <si>
    <t>ELECTRONIC PART AND COMPONENTS</t>
  </si>
  <si>
    <t>41</t>
  </si>
  <si>
    <t>ENGINEERING AND LABORATORY TESTING EQUIPMENT</t>
  </si>
  <si>
    <t>42</t>
  </si>
  <si>
    <t>ENVIRONMENTAL HEALTH/SAFETY EQUIPMENT</t>
  </si>
  <si>
    <t>43</t>
  </si>
  <si>
    <t>EVENTS MANAGEMENT</t>
  </si>
  <si>
    <t>44</t>
  </si>
  <si>
    <t>FERTILIZERS</t>
  </si>
  <si>
    <t>48</t>
  </si>
  <si>
    <t>FOOD PROCESSING EQUIPMENT</t>
  </si>
  <si>
    <t>49</t>
  </si>
  <si>
    <t>FOOD STUFF</t>
  </si>
  <si>
    <t>50</t>
  </si>
  <si>
    <t>FREIGHT FORWARDER SERVICES</t>
  </si>
  <si>
    <t>Transportation and Delivery expenses</t>
  </si>
  <si>
    <t>Fuel, Oil &amp; Lubricants Expenses</t>
  </si>
  <si>
    <t>52</t>
  </si>
  <si>
    <t>FUNERAL AND ASSOCIATED SERVICES</t>
  </si>
  <si>
    <t>54</t>
  </si>
  <si>
    <t>FURNITURE PARTS AND ACCESSORIES</t>
  </si>
  <si>
    <t>55</t>
  </si>
  <si>
    <t>GAMES AND TOYS</t>
  </si>
  <si>
    <t>56</t>
  </si>
  <si>
    <t>GAMING EQUIPMENT AND PARAPHERNALIA</t>
  </si>
  <si>
    <t>58</t>
  </si>
  <si>
    <t>GENERAL CONTRACTOR</t>
  </si>
  <si>
    <t>59</t>
  </si>
  <si>
    <t>GENERAL ENGINEERING SERVICES</t>
  </si>
  <si>
    <t>60</t>
  </si>
  <si>
    <t>GENERAL MERCHANDISE</t>
  </si>
  <si>
    <t>Repair and Maintenance - Buildings and Other Structures</t>
  </si>
  <si>
    <t>62</t>
  </si>
  <si>
    <t>GEOTECHNICAL INSTRUMENTATION</t>
  </si>
  <si>
    <t>63</t>
  </si>
  <si>
    <t>GROCERY ITEMS</t>
  </si>
  <si>
    <t>64</t>
  </si>
  <si>
    <t>GUNS AND WEAPONS</t>
  </si>
  <si>
    <t>Medical, Dental  &amp; Laboratory Supplies Expenses</t>
  </si>
  <si>
    <t>67</t>
  </si>
  <si>
    <t>HOSPITAL / MEDICAL EQUIPMENT SERVICES</t>
  </si>
  <si>
    <t>68</t>
  </si>
  <si>
    <t>HOTEL AND LODGING AND MEETING FACILITIES</t>
  </si>
  <si>
    <t>69</t>
  </si>
  <si>
    <t>HYDROLOGICAL INSTRUMENTS</t>
  </si>
  <si>
    <t>70</t>
  </si>
  <si>
    <t>INDUSTRIAL MACHINERY AND EQUIPMENT</t>
  </si>
  <si>
    <t>71</t>
  </si>
  <si>
    <t>INDUSTRIAL PUMPS AND COMPRESSORS</t>
  </si>
  <si>
    <t>72</t>
  </si>
  <si>
    <t>INDUSTRIAL SAFETY EQUIPMENT</t>
  </si>
  <si>
    <t>75</t>
  </si>
  <si>
    <t>INSTITUTIONAL FOOD SERVICES EQUIPMENT</t>
  </si>
  <si>
    <t>76</t>
  </si>
  <si>
    <t>INTERNET SERVICES</t>
  </si>
  <si>
    <t>Internet Subscription  Expenses</t>
  </si>
  <si>
    <t>77</t>
  </si>
  <si>
    <t>INVESTIGATIVE EQUIPMENT</t>
  </si>
  <si>
    <t>78</t>
  </si>
  <si>
    <t>IT BROADCASTING AND TELECOMMUNICATIONS</t>
  </si>
  <si>
    <t>84</t>
  </si>
  <si>
    <t>LAUNDRY SERVICES</t>
  </si>
  <si>
    <t>85</t>
  </si>
  <si>
    <t>LEASE AND RENTAL OF PROPERTY OR BUILDING</t>
  </si>
  <si>
    <t>86</t>
  </si>
  <si>
    <t>LIFTING EQUIPMENT AND ACCESSORIES</t>
  </si>
  <si>
    <t>87</t>
  </si>
  <si>
    <t>LIVE ANIMALS (LIVESTOCK, BIRDS, LIVE FISH &amp; ETC…)</t>
  </si>
  <si>
    <t>88</t>
  </si>
  <si>
    <t>MACHINE TOOLS</t>
  </si>
  <si>
    <t>89</t>
  </si>
  <si>
    <t>MAIL AND CARGO TRANSPORT SERVICES</t>
  </si>
  <si>
    <t>Postage &amp; Courier Services</t>
  </si>
  <si>
    <t>90</t>
  </si>
  <si>
    <t>MARINE TRANSPORT</t>
  </si>
  <si>
    <t>91</t>
  </si>
  <si>
    <t>MARITIME SPARE PARTS</t>
  </si>
  <si>
    <t>92</t>
  </si>
  <si>
    <t>MARKET RESEARCH SERVICES</t>
  </si>
  <si>
    <t>93</t>
  </si>
  <si>
    <t>MEDICAL AND DENTAL EQUIPMENT</t>
  </si>
  <si>
    <t>94</t>
  </si>
  <si>
    <t>MEDICAL SUPPLIES AND LABORATORY INSTRUMENT</t>
  </si>
  <si>
    <t>95</t>
  </si>
  <si>
    <t>METAL FABRICATION</t>
  </si>
  <si>
    <t>96</t>
  </si>
  <si>
    <t>MICROFILM EQUIPMENT - SUPPLIES AND ACCESSORIES</t>
  </si>
  <si>
    <t>97</t>
  </si>
  <si>
    <t>MUSICAL INSTRUMENT PARTS AND ACCESSORIES</t>
  </si>
  <si>
    <t>99</t>
  </si>
  <si>
    <t>NAVIGATION EQUIPMENT</t>
  </si>
  <si>
    <t>Subscription Expenses</t>
  </si>
  <si>
    <t>Office Supplies Expenses</t>
  </si>
  <si>
    <t>102</t>
  </si>
  <si>
    <t>OFFICE EQUIPMENT PARTS AND ACCESSORIES</t>
  </si>
  <si>
    <t>105</t>
  </si>
  <si>
    <t>OIL/HEAT CHEMICAL RESISTANT RUBBER</t>
  </si>
  <si>
    <t>106</t>
  </si>
  <si>
    <t>ORDNANCE PRODUCTS</t>
  </si>
  <si>
    <t>107</t>
  </si>
  <si>
    <t>PACKAGING SUPPLIES AND MATERIALS</t>
  </si>
  <si>
    <t>108</t>
  </si>
  <si>
    <t>PERSONAL CARE PRODUCTS</t>
  </si>
  <si>
    <t>109</t>
  </si>
  <si>
    <t>PEST CONTROL PRODUCTS</t>
  </si>
  <si>
    <t>110</t>
  </si>
  <si>
    <t>PEST CONTROL SERVICES</t>
  </si>
  <si>
    <t>111</t>
  </si>
  <si>
    <t>PHOTOGRAPHIC EQUIPMENT</t>
  </si>
  <si>
    <t>112</t>
  </si>
  <si>
    <t>PHOTOGRAPHIC PARTS, SUPPLIES AND ACCESSORIES</t>
  </si>
  <si>
    <t>113</t>
  </si>
  <si>
    <t>PHOTOGRAPHY SERVICES</t>
  </si>
  <si>
    <t>114</t>
  </si>
  <si>
    <t>PLASTIC PRODUCTS</t>
  </si>
  <si>
    <t>115</t>
  </si>
  <si>
    <t>POWER GENERATION AND DISTRIBUTION MACHINERY</t>
  </si>
  <si>
    <t>116</t>
  </si>
  <si>
    <t>PRESERVED OR PROCESSED FOODS</t>
  </si>
  <si>
    <t>117</t>
  </si>
  <si>
    <t>PRINT AND BROADCAST AND AERIAL ADVERTISING</t>
  </si>
  <si>
    <t>118</t>
  </si>
  <si>
    <t>PRINTING SERVICES</t>
  </si>
  <si>
    <t>Printing and Publication expenses</t>
  </si>
  <si>
    <t>120</t>
  </si>
  <si>
    <t>PUBLIC RELATIONS PROGRAMS OR SERVICES</t>
  </si>
  <si>
    <t>121</t>
  </si>
  <si>
    <t>PURSES, HANDBAGS AND BAGS</t>
  </si>
  <si>
    <t>122</t>
  </si>
  <si>
    <t>PYROTECHNICS AND FIREWORKS</t>
  </si>
  <si>
    <t>123</t>
  </si>
  <si>
    <t>QUARTERMASTER ITEMS</t>
  </si>
  <si>
    <t>124</t>
  </si>
  <si>
    <t>RADIOLIGICAL/DIAGNOSTIC EQUIPMENT</t>
  </si>
  <si>
    <t>125</t>
  </si>
  <si>
    <t>REPRODUCTION SERVICES</t>
  </si>
  <si>
    <t>126</t>
  </si>
  <si>
    <t>127</t>
  </si>
  <si>
    <t>RICE MILLING SERVICES</t>
  </si>
  <si>
    <t>128</t>
  </si>
  <si>
    <t>SAFETY AND OCCUPATIONAL PRODUCTS</t>
  </si>
  <si>
    <t>129</t>
  </si>
  <si>
    <t>130</t>
  </si>
  <si>
    <t>SECURITY SURVEILLANCE AND DETECTION EQUIPMENT</t>
  </si>
  <si>
    <t>131</t>
  </si>
  <si>
    <t>SERVICES</t>
  </si>
  <si>
    <t>132</t>
  </si>
  <si>
    <t>SIGNAGE AND ACCESSORIES</t>
  </si>
  <si>
    <t>133</t>
  </si>
  <si>
    <t>134</t>
  </si>
  <si>
    <t>135</t>
  </si>
  <si>
    <t>STRUCTURED CABLING</t>
  </si>
  <si>
    <t>136</t>
  </si>
  <si>
    <t>SUB-STATION CONTRACTORS</t>
  </si>
  <si>
    <t>137</t>
  </si>
  <si>
    <t>SURVEYING INSTRUMENTS</t>
  </si>
  <si>
    <t>138</t>
  </si>
  <si>
    <t>SURVEYING SERVICES</t>
  </si>
  <si>
    <t>139</t>
  </si>
  <si>
    <t>SYSTEMS INTEGRATION</t>
  </si>
  <si>
    <t>140</t>
  </si>
  <si>
    <t>TELECOMMUNICATIONS PROVIDER</t>
  </si>
  <si>
    <t>141</t>
  </si>
  <si>
    <t>TEXTILES</t>
  </si>
  <si>
    <t>Other MOOE</t>
  </si>
  <si>
    <t>142</t>
  </si>
  <si>
    <t>TIMEPIECES AND JEWELRY AND GEMSTONE PRODUCTS</t>
  </si>
  <si>
    <t>143</t>
  </si>
  <si>
    <t>144</t>
  </si>
  <si>
    <t>TRAFFIC CONTROL SYSTEMS</t>
  </si>
  <si>
    <t>145</t>
  </si>
  <si>
    <t>TRANMISSION AND DISTRIBUTION LINES</t>
  </si>
  <si>
    <t>146</t>
  </si>
  <si>
    <t>TRANSPORTATION AND COMMUNICATIONS SERVICES</t>
  </si>
  <si>
    <t>147</t>
  </si>
  <si>
    <t>TRAVEL, FOOD, LODGING AND ENTERTAINMENT SERVICES</t>
  </si>
  <si>
    <t>Travel - Local</t>
  </si>
  <si>
    <t>148</t>
  </si>
  <si>
    <t>VEHICLE PARTS AND ACCESSORIES</t>
  </si>
  <si>
    <t>149</t>
  </si>
  <si>
    <t>VEHICLE REPAIR AND MAINTENANCE</t>
  </si>
  <si>
    <t>150</t>
  </si>
  <si>
    <t>VEHICLES</t>
  </si>
  <si>
    <t>151</t>
  </si>
  <si>
    <t>VETERINARY PRODUCTS AND SUPPLIES</t>
  </si>
  <si>
    <t>152</t>
  </si>
  <si>
    <t>VIDEO PRODUCTION SERVICES</t>
  </si>
  <si>
    <t>153</t>
  </si>
  <si>
    <t>WASTE MANAGEMENT AND RECYCLING</t>
  </si>
  <si>
    <t>154</t>
  </si>
  <si>
    <t>WATER AND WASTE WATER TREATMENT SUPPLY &amp; DISPOSAL</t>
  </si>
  <si>
    <t>155</t>
  </si>
  <si>
    <t>WATER SERVICE CONNECTION MATERIALS/FITTINGS</t>
  </si>
  <si>
    <t>156</t>
  </si>
  <si>
    <t>WELL DRILLING AND CONSTRUCTION SERVICES</t>
  </si>
  <si>
    <t>TOTAL</t>
  </si>
  <si>
    <t>WESTERN MINDANAO STATE UNIVERSITY</t>
  </si>
  <si>
    <t>PROGRAM OF RECEIPTS AND EXPENDITURES (PRE)</t>
  </si>
  <si>
    <t>STF/F101</t>
  </si>
  <si>
    <t>FY 2023</t>
  </si>
  <si>
    <t>(College/Office)</t>
  </si>
  <si>
    <t>PARTICULARS</t>
  </si>
  <si>
    <t>AMOUNT</t>
  </si>
  <si>
    <t>ESTIMATED COLLECTION (CEILING)</t>
  </si>
  <si>
    <t>A. PERSONNEL SERVICES</t>
  </si>
  <si>
    <t>OTHER COMPENSATION</t>
  </si>
  <si>
    <t>Honoraria (Teaching Overload)</t>
  </si>
  <si>
    <t>TOTAL, PERSONNEL SERVICES</t>
  </si>
  <si>
    <t>B. MOOE</t>
  </si>
  <si>
    <t>TRAVEL EXPENSES*</t>
  </si>
  <si>
    <t xml:space="preserve">Local </t>
  </si>
  <si>
    <t>Foreign</t>
  </si>
  <si>
    <t>COMMUNICATION SERVICES</t>
  </si>
  <si>
    <t>Telephone Expenses - Landline</t>
  </si>
  <si>
    <t>Telephone Expenses - Mobile</t>
  </si>
  <si>
    <t>Internet Subscription Expenses</t>
  </si>
  <si>
    <t>REPAIR AND MAINTENANCE</t>
  </si>
  <si>
    <t>Land Improvements</t>
  </si>
  <si>
    <t>Infrastructure Assets</t>
  </si>
  <si>
    <t>Buildings and Other Structures</t>
  </si>
  <si>
    <t>Machinery and Equipment</t>
  </si>
  <si>
    <t>SUPPLIES AND MATERIALS</t>
  </si>
  <si>
    <t>Accountable Forms Expenses</t>
  </si>
  <si>
    <t>Non-Accountable Forms Expenses</t>
  </si>
  <si>
    <t>Food Supplies</t>
  </si>
  <si>
    <t>Other Supplies  and Materials Expenses</t>
  </si>
  <si>
    <t>UTILITY EXPENSES</t>
  </si>
  <si>
    <t>Water Expenses</t>
  </si>
  <si>
    <t>Electricity Expenses</t>
  </si>
  <si>
    <t>TRAINING AND SCHOLARSHIP EXPENSES*</t>
  </si>
  <si>
    <t>Scholarship Expenses</t>
  </si>
  <si>
    <t>AWARDS / REWARDS / PRIZES</t>
  </si>
  <si>
    <t>FINANCIAL ASSISTANCE / SUBSIDY</t>
  </si>
  <si>
    <t>SUBSIDIES - OTHERS</t>
  </si>
  <si>
    <t>GENERAL SERVICES</t>
  </si>
  <si>
    <t>Other General Services (COS Personnel)</t>
  </si>
  <si>
    <t>LABOR &amp; WAGES (Job Orders / JO)</t>
  </si>
  <si>
    <t>OTHER MOOE</t>
  </si>
  <si>
    <t>Advertising expenses</t>
  </si>
  <si>
    <t>Membership Dues &amp; Contribution to Organization</t>
  </si>
  <si>
    <t>MISCELLANEOUS EXPENSES</t>
  </si>
  <si>
    <t>TOTAL, MOOE</t>
  </si>
  <si>
    <t>C. Capital Outlay</t>
  </si>
  <si>
    <t>* Travel and Training Expenses are to be supported with the HRMO form / template</t>
  </si>
  <si>
    <t xml:space="preserve">     on "Training Needs Assessment"</t>
  </si>
  <si>
    <t>** Items costing Php 15,000.00 and above per unit are to be EXCLUDED</t>
  </si>
  <si>
    <t xml:space="preserve">     from Supplies and Materials, instead, are included in a separate list of</t>
  </si>
  <si>
    <t xml:space="preserve">     Capital Outlay Proposals, ranked in order of priority.</t>
  </si>
  <si>
    <t>Submitted by:</t>
  </si>
  <si>
    <t>(Signature Over Printed Name)</t>
  </si>
  <si>
    <t>(Designation)</t>
  </si>
  <si>
    <t>Mobile Phone No.: _______________________________________</t>
  </si>
  <si>
    <t>Office Landline No.: ______________________________________</t>
  </si>
  <si>
    <t>Remarks (brief description of Program/Activity/Project)</t>
  </si>
  <si>
    <t>Western Mindanao State University Supplemental Annual Procurement Plan for FY 2023</t>
  </si>
  <si>
    <t>Random Access Memory (RAM)</t>
  </si>
  <si>
    <t>Board Resolution No. 89, July 30, 2020</t>
  </si>
  <si>
    <t>88 graded soft touch keyboard with 500 natural sound voices and styles, acoustic, super-expressive Live!, Cool! And Sweet! Voices, easy song arranger feature and performance assistant technology, song recorder - usb connection for convenient storage and song data playback, pitch blend wheel to add smooth pitch variations to notes played, built-in speakers, with standard size sustain pedal, with durable metal keyboard stand - can be folded</t>
  </si>
  <si>
    <t>Memorandum No. 44, April 4, 2023</t>
  </si>
  <si>
    <t>Printer/Copier</t>
  </si>
  <si>
    <t>Type of Machine: Multi-Functional Color Laser Printer/Copier; Print Speed: Up to 40 copies per minute; Print Resolution: Up to 4,800 x 1,200 high quality mode; Scanning Speed: Up to 80 pages per minute; Max Scan Size: Up to 1,900mm; Copy and Scan Resolution: 600 x 600 dpi (blasck or color); Paper Size: Letter, Legal, A3, A4, SRA3; Tray Capacity: Four universal cassette tray (500 sheets each) and 150 sheets multipurpose tray; Interface Type: Ethernet 10 BaseT/100 BaseTX/1000 BaseT, USB 3.0, Wi-Fi802.11b/g/n, USB direct printing and scanning; Touch Panel Display: 10-inch full color display; Processor: Dual Core CPU; System Memory: 8GB SSD, 320 HDD; Built-in duplex printing, reversing document processor, automatic back to back copy/print/scan, two years warranty for parts of 60,000 copies, lifetime service warranty, local service available</t>
  </si>
  <si>
    <t>Purchase Request, (Gen.), April 13, 2023</t>
  </si>
  <si>
    <t>Collator</t>
  </si>
  <si>
    <t>10 bins; Maximum Paper Size: 328 x 469mm (12.9" x 18.5"); Bind Capacity: 350 sheets; 4 digits LED counter; Fucnctions: Empty feed, no paper, paper jam, double feed, receiving tray full, paper eject jam, back door open, option error, service available locally</t>
  </si>
  <si>
    <t>Digital Duplicator</t>
  </si>
  <si>
    <t>Dual color print (Dual Drum); Scanning: -600 dpi x 600 dpi; Printing: 600 dpi x 600 dpi; Maximum Scanning Area: 297 mm x 432 mm; Print Paper Weight: 46 gsm to 210 gsm; Print Paper Size: Ledger, letter, legal, B5, A4, B4, A3, foolscap; Maximum Printing Area: 291 mm x 425 mm; Paper Feed/Receiving Tray: 1,000 sheets; Print Speed: 6 levels; Print Position Adjustment: Hor: ±15mm, Vert: ±10mm; Image Processing Mode: Line, photo (standard/portrait), duo (standard/line/photo/shadow off), pencil (darker/lighter); User Interface: Color touch panel; PC Interface: USB 2.0; Ethernet: 100BASE-TX/10BASE-T</t>
  </si>
  <si>
    <t>Chest X-Ray and Blood Typing Services for Students</t>
  </si>
  <si>
    <t>MEDICAL</t>
  </si>
  <si>
    <t>Purchase Request No. 23-06-315, June 5, 2023</t>
  </si>
  <si>
    <t>College Seal/Logo Signage</t>
  </si>
  <si>
    <t>CSSPE</t>
  </si>
  <si>
    <t>0.10 m thickness x 1 m diameter, matte finish stainless steel logo on metal frame</t>
  </si>
  <si>
    <t>32 GB, Dual Rank X4, DDR4-2666 CAS 19-19-19 Registered Smart Memory Kit</t>
  </si>
  <si>
    <t>Board Resolution No. 36, February 22, 2023</t>
  </si>
  <si>
    <t>Vertical Blind</t>
  </si>
  <si>
    <t>GUIDANCE</t>
  </si>
  <si>
    <t>63" x 65" U512 Green, Koreran Combi B, W1</t>
  </si>
  <si>
    <t>63" x 53" U510 Gray, Korean Combi B, W1</t>
  </si>
  <si>
    <t>56" x 73" U510 Gray, Korean Combi B, W2</t>
  </si>
  <si>
    <t>52.25" x 73" U510 Gray, Korean Combi B, W2</t>
  </si>
  <si>
    <t>55" x 23" U510 Gray, Korean Combi B, W2</t>
  </si>
  <si>
    <t>30" x 33" U510 Gray, Korean Combi B, W2</t>
  </si>
  <si>
    <t>25" x 53" U510 Gray, Korean Combi B, W2</t>
  </si>
  <si>
    <t>64" x 53" U506 Brown, Korean Combi B, W3</t>
  </si>
  <si>
    <t>58.25" x 73" V602 Khaki, Korean Combi B, W4</t>
  </si>
  <si>
    <t>61" x 23" V602 Khaki, Korean Combui B, W4</t>
  </si>
  <si>
    <t>30.25" x 52" V602 Khaki, Korean Combi B, W4</t>
  </si>
  <si>
    <t>29.5" x 33" V602 Khaki, Korean Combi B, W4</t>
  </si>
  <si>
    <t>50.5" x 73" U506 Brown, Korean Combi B, W5</t>
  </si>
  <si>
    <t>47" x 73" U506 Brown, Korean Combi B, W5</t>
  </si>
  <si>
    <t>61" x 73" U508 Dark Brown, Korean Combi B, W6</t>
  </si>
  <si>
    <t>36" x 106" U508 Dark Brown, Korean Combi B, W7</t>
  </si>
  <si>
    <t>65" x 73" U508 Dark Brown, Korean Combi B, W7</t>
  </si>
  <si>
    <t>71" x 87" U508 Dark Brown, Korean Combi B, D1</t>
  </si>
  <si>
    <t>97" x 53" U508 Dark Brown, Korean Combi B, W8</t>
  </si>
  <si>
    <t>74.5" x 65" U512 Green, Korean Combi B, W9</t>
  </si>
  <si>
    <t>69" x 107" U512 Green, Korean Combi B, W10</t>
  </si>
  <si>
    <t>49.75" x 24" U512 Green, Korean Combi B, W10</t>
  </si>
  <si>
    <t>33.5" x 65" U512 Green, Korean Combi B, W10</t>
  </si>
  <si>
    <t>16.5" x 85" U512 Green, Korean Combi B, W10</t>
  </si>
  <si>
    <t>Dental Chair</t>
  </si>
  <si>
    <t>DENTAL</t>
  </si>
  <si>
    <t>3-mode, 8 holes LED sensor light; 9 programmable positions; articulate headrest; chair-instrument lock system; multi-function foot control; extendable cushion and backrest; rotate armrest up and down; 4 holes air tubing hose; builld-in 24V X-ray viewer; three way syringe; main control panel; rotatable ceramic spittoon; removable strong and weak suction filter; purified water system; high suction and saliva ejector system; denta stool; air compressor 1/4 hp</t>
  </si>
  <si>
    <t>Dental Forceps</t>
  </si>
  <si>
    <t>#150, made in Japan</t>
  </si>
  <si>
    <t>#151, made in Japan</t>
  </si>
  <si>
    <t>#15, made in Japan</t>
  </si>
  <si>
    <t>#18L, made in Japan</t>
  </si>
  <si>
    <t>#18R, made in Japan</t>
  </si>
  <si>
    <t>#16, made in Japan</t>
  </si>
  <si>
    <t>#69, made in Japan</t>
  </si>
  <si>
    <t>#65, made in Japan</t>
  </si>
  <si>
    <t>Elevator</t>
  </si>
  <si>
    <t>L and R, made in Japan</t>
  </si>
  <si>
    <t>Cross Bar</t>
  </si>
  <si>
    <t>Straight Elevator</t>
  </si>
  <si>
    <t>Made in Japan</t>
  </si>
  <si>
    <t>Dental Syringe</t>
  </si>
  <si>
    <t>Autoclave</t>
  </si>
  <si>
    <t>Desktop Computer</t>
  </si>
  <si>
    <t>CSM</t>
  </si>
  <si>
    <t>Proocessor: 8M Cache, up too 4.20 GHz (or higher); Motherboard: Truly rated compatible motherboard; Memory: 8GB DDR4 or higher; Storage: 1TB HDD + 128 GB SSD; Graphics: 2GB DDR5 or higher; Display: at least 21.5-inch LED monitor; Optical Drive: DVD-RW; Connectivity: LAN and Wi-Fi 802.11 b/g/n; I/O Ports: at least 4 USB ports (2 front, 2 rear), Audio Jack, HDMI, and VGA; Accessories: Combo USB keyboard and mouse with pad, speaker, UPS with built-in AVR 720 VA or higher; With latest licensed OS (64 bit); With latest Office application installed</t>
  </si>
  <si>
    <t>Microscope (Compound)</t>
  </si>
  <si>
    <t>Head: 45 degrees inclined monocular; Eyepiece: WF10x and 25x; Objectives: 4x, 10x, 40x; Condenser: Single lens with disc diaphragm; Stage Dimension: 3-1/2" x 3-1/2"; Illumination: LED; Power Supply: 220V; To Include: Spare LED bulbs and mirrors</t>
  </si>
  <si>
    <t>Microscope (Binocular)</t>
  </si>
  <si>
    <t>Magnification: 4x, 10x, 40x, 100x; Eyepiece: WF10x and WF20x; Viewing Head: 45 degrees inclined, 360 degrees swiveling binocular head; Interpupillary Distance: Sliding adjustable, 55-77mm; Stage: Mechanical stain-ressistant double layer; Stage Size: 140mm x 140mm; Focus: Coaxial course and fine focus knobs on both sides, rack and pinion adjustment, with tension control, with lock; Condenser and Diaphragm: Abbe NA 1.25; Illumination: LED (with spare LED bulb); Power Supply: 220-240V; To Include: Spare LED bulbs and mirrors; Built-in Camera, Imaging Device: 12 megapixel, 1/2.5 inch CMOS; Frame Rate: 4 frames per second at 2048 x 1536, 10 frames per second at 1024 x 768; SD card slot that support up to 32GB memory; Software must be compatible with the latest Windows version</t>
  </si>
  <si>
    <t>Hotplate with Magnetic Stirrer</t>
  </si>
  <si>
    <t>Dimension: 172 x 248 x 122 mm; Hotplate Material: Ceramic; Maximum Hotplate Temperature: +450 degrees celsius; Maximum Stirrer Speed: 2000 rpm; Maximum Stirring Capacity: 15L; Power Rating: 550W; Power Source: Mains</t>
  </si>
  <si>
    <t>Range: pH: -1.999 to 15.999, mV: ±1850.0; Temperature: -5.0 to 105.0 degrees celsius; Resolution: pH: 0.01, mV: 0.1, Temperature: 0.1 degree celsius; Accuracy: pH: ±0.002, mV: ±0.01, Temperature: ±0.2 degrees celsius; Calibration: up to five pH buffers; Buffer Sets: 1, 4, 7, 10, 12; Data Logging Capacities: 100 data sets; Output: RS - 232; Display: Custom 3" L x 4-1/2"W LCD, 3/4" H and 5/16" H digits; Power: 220 VAC; Dimension: 5-1/2" L x 7-1/2" W x 3-1/4" H</t>
  </si>
  <si>
    <t>pH Meter (Benchtop)</t>
  </si>
  <si>
    <t>Fumehood</t>
  </si>
  <si>
    <t>Face Velocity: 60 fpm ~ 100 fpm; Max Opening: 520mm; Work Surface Height: 850mm; Exhaust Duct: PVC, Length: 4-5 meters; LED Lamp: 8W; UV Lamp: Emission of 253.7nm; Front Window: 5mm toughened glass, motorized, height adjustable; Exterior Material: Cold-rolled steel with anti-bacteria powder coating; Interior Material: Compact laminate board with good acid and alkali reistance function; Work Table: Chemical resistant phenolic resin; Standard Accessories: UV lamp x2, LED lamp, water tap, gas tap, water sink, base cabinet, pipe strap x2; Total load of 2 waterproof socket: 500W; Power Supply: AC 22-240V</t>
  </si>
  <si>
    <t>Soundcraft LX7ii 32-Channel Mixer</t>
  </si>
  <si>
    <t>Total No. of Inputs: 32 total line inputs; Mic/Line Inputs: 32 balanced 1/4" TRS phone inputs, 32 balanced XLR mic inputs; Stereo Line Inputs: 32 L/R stereo paired 1/4" TRS phone; Inline Inputs/Returns: No; Aux SendS6: 1/4" TRS phone; Aux Returns: 2 L/R stereo paired 1/4"; BUS (Group) Outputs - Aux Outputs:  - 1/4" TRS phone 2 Trk Master I/O; Main Outputs: L/R balanced 3-pin XLR male; Monitor Output: L/R 1/4" TRS phone ALT I/O2; Trk Input: L/R RCA phono jacks; 100Hz, 18dB per octave; HF: 12kHz, ±15dB, 2nd order shelving; Hi-Mid: 550Hz - 13kHz, ±15dB, Q=1; Lo-Mid: 80Hz - 1.9 kHz, ±15dB, Q=1; EQ Section - LF: 80Hz, ±15dB 2nd order shelving; Solo.Mute: Mute and Solo on all channels; Channel Level Control: 100mm Faders; Trim/Gain Control: Sealed Rotary Potentiometers; Phantom Power: +48V; 12-segmented multicolored LED: Group masters, L/R; Master Section - Metering: AFL/PFL LED indicator XLR input to any output; Frequency Response: 20Hz to 20kHz, ±0/-1dB,Signal-to-Noise Ration &lt; -128dBu (150 ohm source), 22Hz - 22kHz bandwidth, unweighted; All measuremens at +10dBu output 30dB gain; Total Harmonic Distortion (THD) XLR Input to Direct Output: &lt; 0.007% @ 1kHz; XLR Input to Mix Output: &lt;0.008% @ 1kHz; Power Supply: Universal Mains Input 85V-270V AC, 50Hz/60Hz; Power Consumption: Less than 50W; Dimension: 41.4 x 6.5 x 19.8" (1059 x 164 x 503mm); Weight: 50lbs (23kg): Packaging Info - Package Weight: 56.6 lbs; Box Dimension: 45 x 25 x 12"; With hard cover</t>
  </si>
  <si>
    <t>Machine Size: 56 x 31.5 x 36.5; Sterilize Temperature: 121/134  degrees; Sterilize Pressure: 0.12 Mpa; Holding Time: 121 degrees / 30mins, 134 degrees / 10mins; No dry function; Power: 1100VAC; Chamber Size: Stainless steell 18 liters; Heating-over Protection: Safety Valve; Temperature Control Design: Chip Control; Electric Current: 220-240VAC/ 110-130VAC; Accessories: Tray Basket, Tray  Holder, Sterilization Tray, Stream Exhaust Pipe</t>
  </si>
  <si>
    <t>August 3, 2023</t>
  </si>
  <si>
    <t>August 18, 2023</t>
  </si>
  <si>
    <t>August 25, 2023</t>
  </si>
  <si>
    <t>September 1, 2023</t>
  </si>
  <si>
    <t>Electronic Keyboard</t>
  </si>
  <si>
    <t>Renovation of Audio-Video Center and Laboratory</t>
  </si>
  <si>
    <t>LABORATORY - CLA</t>
  </si>
  <si>
    <t>For Public Afffairs Office (PAO) and Mass Communication Program; Location: High School ILS Building, Campus B</t>
  </si>
  <si>
    <t>Professional Broadcast Studio Camcorder</t>
  </si>
  <si>
    <t>Sensor Unit - Image Sensor: 1/3.1 type BSI MOS Sensor; Pixels: 6.03 megapixels [16:9]; Lens - F Value: F1.8 - F3.6; Optical Zoom: 20x; Focal Length: 4.08-81.6mm; 35mm Film Camera Equivalent (Motion Image/Still Image): 29.5-612mm (16:9); Filter Diameter: 49mm; Camera Unit - Standard Illumination: 1400lx; Minimum Subject Illumination: 1.4lx (Super Gain 36dB, Shutter 1/30) (AG-AC30PJ/PB); 1.2 lx (Super Gain 36dB, Shutter 1/25) (AG-AC30EJ); Focus: Auto/Manual; Zoom: Intelligent Zoom Off - 20x, Intelligent Zoom On - 40x, Digital Zoom - 2x / 5x / 10x; White Balace: ATW/ ATW Lock/ 3200K/ 5600K/ VAR (2000K-15000K)/ AWB Ach/ AWB Bch; Shutter Speed -  60p/ 60i: 1/8 - 1/8000; 23.98p: 1/6-1/8000; Super Slow: 1/120-1/8000; Iris: Auto/Manual; LCD Monitor: 3.0-inch wide touch panel; Still Image Section - Recording Format: JPEG; Memory Card Recorder: 64GB (2pcs) - Recording Media: SDHC/SDXC Memory; Card Recording Format: MOV/MP4/ AVCHD: AVCHD Progressive; Video Compression Method: MPPEG-4, AVC/H.264; Recording Playback Mode: MP4/MOV; Microphone: Stereo Microphone; Speaker: Dynamic Type; LED Video Light - Average Illumination: Approx. 300 lx (1.0m); Irradiation Angle: Approx. 30 degrees Color; Temperature: Approx. 5000K; Average Illumination with Diffusion Filter: Approx. 70 lx (1.0m) Color; Temperature with Color Conversion Filter: Approx. 3000K; With Accessory</t>
  </si>
  <si>
    <t>Professional Studio Electro Microphone</t>
  </si>
  <si>
    <t>Microphone, mini tripod, dynamic microphone, USB and XLR outputs</t>
  </si>
  <si>
    <t>Shotgun Microphone</t>
  </si>
  <si>
    <t>Type: Super-cardioid; Frequency Response: 30 C 20,000Hz; Sensitivity: -33dB ±1dB/ 0dB+ 1V/Pa, 1kHz; Signal Noise-to-Ratio: 80dB; Output Impedance: 300 ohm; Power: 1.5 battery; Plug: Mini-plug; Filter: Controlled by lw-cut filter switch; Length: Appox. 38cm; Net Weight: Approx. 146g</t>
  </si>
  <si>
    <t>Studio Lights (Kleg LED Lights)</t>
  </si>
  <si>
    <t>200W Point-Sourced LED Light; Beam Angle: 105 angle, Dims: 0-100%; Color: 560K; Bluetooth remote controllable; With heavy tripod</t>
  </si>
  <si>
    <t>Windows 10 Pro; Motherboard: Truly rated compatible motherboard; Processor: 8M Cache, up to 4.2 GHz (or higher); RAM: 16GB, 2 x 8GB, 2666MHz DDR4; Storage: 256GB M.2 NVMe: PSU: 550W 80 plus true rated; White case with tempered glass and 6 fans with remote; Display: 27-inch, 5120 x 2880; 120 GB SATA SSD; 2TB HDD; Keyboard and Mouse Bundle; Heavy duty UPS</t>
  </si>
  <si>
    <t>Teleprompter</t>
  </si>
  <si>
    <t>All-in-one lens hood, high-definition wid-angle shooting without vignetting, compatible with a variety of shooting equipment, aluminum alloy body, full metal texture, freedom to shoot vertically and horizontally; Includes: Portable storage suitcase, glass frame + lens hood, teleprompter, flat clamp, USB Flash Disk, dust cloth, gimbal, remote control, softdog, manual</t>
  </si>
  <si>
    <t>Green Screen Studio Backdrop</t>
  </si>
  <si>
    <t>For video production; Material: Aluminum Alloy ABS; Size: 81cm x 25cm x 35cm; Package Includes: 1 backdrop stand 2m x 3m; 3 backdrops 2m x 3m (black, green, white); 2 2m light stand; 2 50cm x 70cm softbox; 2 backdrops clamps; 2 light bulbs (135W); 1 carrying bag</t>
  </si>
  <si>
    <t>Airconditioning Unit</t>
  </si>
  <si>
    <t>Inverter split-type, 2.0 hp</t>
  </si>
  <si>
    <t>Repair and Renovation of Building</t>
  </si>
  <si>
    <t>CLAW</t>
  </si>
  <si>
    <t>Processor: 8M Cache, up to 4.20GHz (or higher); Memory: at least 4GB DDR4; Storage: at least 1TB SATA HDD + 256GB SSD; Screen: at least 14" HD LED Display; Graphics: at least 2GB GDDR5; Connectivity: 802.11 a/b/g/n/ac wireless LAN, Bluetooth, LAN, Gigabit Ethernet; Camera: HD Camera; I/O Ports: 2 USB 3., 2 USB 2.0, SD Card Reader, Ethernet (RJ-45) port, 3.5mm headphone/speaker jack, supporting headsets with built-in microphone; Operating Syste: Latest Operating System, 64-bit; With latest Office application installed; With laptop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</si>
</sst>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#,##0.00&quot; &quot;;&quot; (&quot;#,##0.00&quot;)&quot;;&quot; -&quot;#&quot; &quot;;@&quot; &quot;"/>
    <numFmt numFmtId="165" formatCode="0.0"/>
  </numFmts>
  <fonts count="12">
    <font>
      <sz val="11"/>
      <color theme="1"/>
      <name val="Calibri"/>
      <family val="2"/>
      <scheme val="minor"/>
    </font>
    <font>
      <b/>
      <sz val="14"/>
      <color rgb="FF000000"/>
      <name val="Arial1"/>
    </font>
    <font>
      <sz val="10"/>
      <color rgb="FF000000"/>
      <name val="Arial1"/>
    </font>
    <font>
      <b/>
      <sz val="9"/>
      <color rgb="FF000000"/>
      <name val="Arial1"/>
    </font>
    <font>
      <b/>
      <sz val="8"/>
      <color rgb="FF000000"/>
      <name val="Arial1"/>
    </font>
    <font>
      <sz val="9"/>
      <color rgb="FF000000"/>
      <name val="Arial1"/>
    </font>
    <font>
      <sz val="8"/>
      <color rgb="FF000000"/>
      <name val="Arial1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66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164" fontId="2" fillId="0" borderId="0"/>
  </cellStyleXfs>
  <cellXfs count="147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3" fontId="2" fillId="2" borderId="0" xfId="0" applyNumberFormat="1" applyFont="1" applyFill="1" applyAlignment="1" applyProtection="1">
      <alignment horizontal="center"/>
      <protection locked="0"/>
    </xf>
    <xf numFmtId="43" fontId="3" fillId="2" borderId="5" xfId="0" applyNumberFormat="1" applyFont="1" applyFill="1" applyBorder="1" applyAlignment="1">
      <alignment horizontal="center" vertical="top" wrapText="1"/>
    </xf>
    <xf numFmtId="43" fontId="0" fillId="2" borderId="0" xfId="0" applyNumberFormat="1" applyFill="1" applyProtection="1">
      <protection locked="0"/>
    </xf>
    <xf numFmtId="41" fontId="2" fillId="2" borderId="0" xfId="0" applyNumberFormat="1" applyFont="1" applyFill="1" applyProtection="1">
      <protection locked="0"/>
    </xf>
    <xf numFmtId="41" fontId="0" fillId="2" borderId="0" xfId="0" applyNumberFormat="1" applyFill="1" applyProtection="1">
      <protection locked="0"/>
    </xf>
    <xf numFmtId="43" fontId="2" fillId="2" borderId="0" xfId="0" applyNumberFormat="1" applyFont="1" applyFill="1" applyProtection="1">
      <protection locked="0"/>
    </xf>
    <xf numFmtId="43" fontId="8" fillId="2" borderId="21" xfId="0" applyNumberFormat="1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/>
    <xf numFmtId="43" fontId="10" fillId="0" borderId="0" xfId="0" applyNumberFormat="1" applyFont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Alignment="1">
      <alignment horizontal="right"/>
    </xf>
    <xf numFmtId="0" fontId="10" fillId="0" borderId="0" xfId="0" applyFont="1" applyProtection="1">
      <protection locked="0"/>
    </xf>
    <xf numFmtId="0" fontId="10" fillId="0" borderId="23" xfId="0" applyFont="1" applyBorder="1" applyAlignment="1">
      <alignment horizontal="center" vertical="center"/>
    </xf>
    <xf numFmtId="43" fontId="10" fillId="0" borderId="2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/>
    </xf>
    <xf numFmtId="43" fontId="0" fillId="0" borderId="24" xfId="0" applyNumberFormat="1" applyBorder="1" applyAlignment="1">
      <alignment horizontal="center"/>
    </xf>
    <xf numFmtId="0" fontId="10" fillId="0" borderId="25" xfId="0" applyFont="1" applyBorder="1"/>
    <xf numFmtId="43" fontId="10" fillId="0" borderId="25" xfId="0" applyNumberFormat="1" applyFont="1" applyBorder="1" applyProtection="1">
      <protection locked="0"/>
    </xf>
    <xf numFmtId="0" fontId="0" fillId="0" borderId="24" xfId="0" applyBorder="1"/>
    <xf numFmtId="43" fontId="0" fillId="0" borderId="24" xfId="0" applyNumberFormat="1" applyBorder="1"/>
    <xf numFmtId="0" fontId="10" fillId="0" borderId="24" xfId="0" applyFont="1" applyBorder="1" applyAlignment="1">
      <alignment horizontal="left" indent="1"/>
    </xf>
    <xf numFmtId="0" fontId="10" fillId="0" borderId="25" xfId="0" applyFont="1" applyBorder="1" applyAlignment="1">
      <alignment horizontal="left" indent="3"/>
    </xf>
    <xf numFmtId="43" fontId="10" fillId="0" borderId="25" xfId="0" applyNumberFormat="1" applyFont="1" applyBorder="1"/>
    <xf numFmtId="0" fontId="0" fillId="0" borderId="24" xfId="0" applyBorder="1" applyAlignment="1">
      <alignment horizontal="left" indent="5"/>
    </xf>
    <xf numFmtId="43" fontId="0" fillId="0" borderId="24" xfId="0" applyNumberFormat="1" applyBorder="1" applyProtection="1">
      <protection locked="0"/>
    </xf>
    <xf numFmtId="0" fontId="0" fillId="0" borderId="24" xfId="0" applyBorder="1" applyAlignment="1">
      <alignment horizontal="left" indent="1"/>
    </xf>
    <xf numFmtId="0" fontId="10" fillId="4" borderId="23" xfId="0" applyFont="1" applyFill="1" applyBorder="1" applyAlignment="1">
      <alignment horizontal="right" vertical="center"/>
    </xf>
    <xf numFmtId="43" fontId="10" fillId="4" borderId="23" xfId="0" applyNumberFormat="1" applyFont="1" applyFill="1" applyBorder="1" applyAlignment="1">
      <alignment vertical="center"/>
    </xf>
    <xf numFmtId="43" fontId="0" fillId="5" borderId="24" xfId="0" applyNumberFormat="1" applyFill="1" applyBorder="1"/>
    <xf numFmtId="0" fontId="0" fillId="0" borderId="24" xfId="0" applyBorder="1" applyAlignment="1">
      <alignment horizontal="left" indent="3"/>
    </xf>
    <xf numFmtId="43" fontId="10" fillId="5" borderId="25" xfId="0" applyNumberFormat="1" applyFont="1" applyFill="1" applyBorder="1"/>
    <xf numFmtId="0" fontId="10" fillId="6" borderId="23" xfId="0" applyFont="1" applyFill="1" applyBorder="1" applyAlignment="1">
      <alignment horizontal="right" vertical="center"/>
    </xf>
    <xf numFmtId="43" fontId="10" fillId="6" borderId="23" xfId="0" applyNumberFormat="1" applyFont="1" applyFill="1" applyBorder="1" applyAlignment="1">
      <alignment vertical="center"/>
    </xf>
    <xf numFmtId="43" fontId="10" fillId="0" borderId="24" xfId="0" applyNumberFormat="1" applyFont="1" applyBorder="1" applyAlignment="1">
      <alignment vertical="center"/>
    </xf>
    <xf numFmtId="0" fontId="10" fillId="0" borderId="24" xfId="0" applyFont="1" applyBorder="1" applyAlignment="1">
      <alignment horizontal="left" vertical="center" indent="5"/>
    </xf>
    <xf numFmtId="0" fontId="10" fillId="7" borderId="23" xfId="0" applyFont="1" applyFill="1" applyBorder="1" applyAlignment="1">
      <alignment horizontal="right" vertical="center"/>
    </xf>
    <xf numFmtId="43" fontId="10" fillId="7" borderId="23" xfId="0" applyNumberFormat="1" applyFont="1" applyFill="1" applyBorder="1" applyAlignment="1">
      <alignment vertical="center"/>
    </xf>
    <xf numFmtId="0" fontId="10" fillId="0" borderId="2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41" fontId="4" fillId="3" borderId="5" xfId="0" applyNumberFormat="1" applyFont="1" applyFill="1" applyBorder="1" applyAlignment="1" applyProtection="1">
      <alignment vertical="center" wrapText="1"/>
      <protection locked="0"/>
    </xf>
    <xf numFmtId="43" fontId="4" fillId="3" borderId="5" xfId="0" applyNumberFormat="1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43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41" fontId="6" fillId="2" borderId="5" xfId="0" applyNumberFormat="1" applyFont="1" applyFill="1" applyBorder="1" applyAlignment="1" applyProtection="1">
      <alignment vertical="center" wrapText="1"/>
      <protection locked="0"/>
    </xf>
    <xf numFmtId="43" fontId="6" fillId="2" borderId="5" xfId="0" applyNumberFormat="1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43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41" fontId="4" fillId="3" borderId="5" xfId="0" applyNumberFormat="1" applyFont="1" applyFill="1" applyBorder="1" applyAlignment="1" applyProtection="1">
      <alignment vertical="center"/>
      <protection locked="0"/>
    </xf>
    <xf numFmtId="43" fontId="4" fillId="3" borderId="5" xfId="0" applyNumberFormat="1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43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2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41" fontId="3" fillId="2" borderId="28" xfId="0" applyNumberFormat="1" applyFont="1" applyFill="1" applyBorder="1" applyAlignment="1">
      <alignment horizontal="center" vertical="top" wrapText="1"/>
    </xf>
    <xf numFmtId="43" fontId="3" fillId="2" borderId="28" xfId="0" applyNumberFormat="1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3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41" fontId="6" fillId="2" borderId="28" xfId="0" applyNumberFormat="1" applyFont="1" applyFill="1" applyBorder="1" applyAlignment="1">
      <alignment horizontal="center" vertical="top" wrapText="1"/>
    </xf>
    <xf numFmtId="43" fontId="6" fillId="2" borderId="28" xfId="0" applyNumberFormat="1" applyFont="1" applyFill="1" applyBorder="1" applyAlignment="1">
      <alignment horizontal="center" vertical="top" wrapText="1"/>
    </xf>
    <xf numFmtId="43" fontId="6" fillId="2" borderId="5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 applyProtection="1">
      <alignment horizontal="center" vertical="top" wrapText="1"/>
      <protection locked="0"/>
    </xf>
    <xf numFmtId="0" fontId="6" fillId="2" borderId="30" xfId="0" applyFont="1" applyFill="1" applyBorder="1" applyAlignment="1" applyProtection="1">
      <alignment horizontal="center" vertical="top" wrapText="1"/>
      <protection locked="0"/>
    </xf>
    <xf numFmtId="0" fontId="6" fillId="2" borderId="11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Protection="1">
      <protection locked="0"/>
    </xf>
    <xf numFmtId="0" fontId="6" fillId="2" borderId="28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 vertical="top" wrapText="1"/>
    </xf>
    <xf numFmtId="2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>
      <alignment horizontal="left" vertical="center" wrapText="1"/>
    </xf>
    <xf numFmtId="41" fontId="6" fillId="2" borderId="28" xfId="0" applyNumberFormat="1" applyFont="1" applyFill="1" applyBorder="1" applyAlignment="1">
      <alignment horizontal="center" vertical="center" wrapText="1"/>
    </xf>
    <xf numFmtId="43" fontId="6" fillId="2" borderId="28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27" xfId="0" applyFont="1" applyFill="1" applyBorder="1" applyAlignment="1">
      <alignment horizontal="center" vertical="center" wrapText="1"/>
    </xf>
    <xf numFmtId="43" fontId="6" fillId="2" borderId="5" xfId="0" applyNumberFormat="1" applyFont="1" applyFill="1" applyBorder="1" applyAlignment="1">
      <alignment horizontal="center" vertical="center" wrapText="1"/>
    </xf>
    <xf numFmtId="165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1" fontId="3" fillId="2" borderId="14" xfId="0" applyNumberFormat="1" applyFont="1" applyFill="1" applyBorder="1" applyAlignment="1">
      <alignment horizontal="center" vertical="top" wrapText="1"/>
    </xf>
    <xf numFmtId="41" fontId="3" fillId="2" borderId="1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43" fontId="3" fillId="2" borderId="14" xfId="0" applyNumberFormat="1" applyFont="1" applyFill="1" applyBorder="1" applyAlignment="1">
      <alignment horizontal="center" vertical="top" wrapText="1"/>
    </xf>
    <xf numFmtId="43" fontId="3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2">
    <cellStyle name="Excel_BuiltIn_Comma" xfId="1" xr:uid="{7B5EF2F7-98C2-4F27-A172-A30A4CA48F04}"/>
    <cellStyle name="Normal" xfId="0" builtinId="0"/>
  </cellStyles>
  <dxfs count="17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2FCB-2A26-480D-8C11-57A098385927}">
  <sheetPr>
    <tabColor theme="4" tint="0.59999389629810485"/>
  </sheetPr>
  <dimension ref="A1:IX81"/>
  <sheetViews>
    <sheetView zoomScale="115" zoomScaleNormal="115" workbookViewId="0">
      <pane xSplit="5" ySplit="4" topLeftCell="G74" activePane="bottomRight" state="frozen"/>
      <selection pane="topRight" activeCell="F1" sqref="F1"/>
      <selection pane="bottomLeft" activeCell="A5" sqref="A5"/>
      <selection pane="bottomRight" activeCell="D9" sqref="D9"/>
    </sheetView>
  </sheetViews>
  <sheetFormatPr defaultRowHeight="15"/>
  <cols>
    <col min="1" max="1" width="7.85546875" style="14" customWidth="1"/>
    <col min="2" max="2" width="36.42578125" style="14" customWidth="1"/>
    <col min="3" max="3" width="10.42578125" style="14" customWidth="1"/>
    <col min="4" max="4" width="8.85546875" style="20" customWidth="1"/>
    <col min="5" max="5" width="11.42578125" style="18" customWidth="1"/>
    <col min="6" max="6" width="14.85546875" style="14" customWidth="1"/>
    <col min="7" max="7" width="10.7109375" style="14" customWidth="1"/>
    <col min="8" max="9" width="11.5703125" style="14" customWidth="1"/>
    <col min="10" max="10" width="13.5703125" style="14" customWidth="1"/>
    <col min="11" max="11" width="7" style="15" customWidth="1"/>
    <col min="12" max="12" width="11.85546875" style="18" customWidth="1"/>
    <col min="13" max="13" width="11.42578125" style="18" customWidth="1"/>
    <col min="14" max="14" width="11.140625" style="18" customWidth="1"/>
    <col min="15" max="15" width="62" style="14" customWidth="1"/>
    <col min="16" max="44" width="9.5703125" style="14" hidden="1" customWidth="1"/>
    <col min="45" max="258" width="9.7109375" style="14" customWidth="1"/>
    <col min="259" max="1025" width="12.28515625" customWidth="1"/>
    <col min="1026" max="1026" width="10.28515625" customWidth="1"/>
  </cols>
  <sheetData>
    <row r="1" spans="1:44" s="1" customFormat="1" ht="18">
      <c r="A1" s="139" t="s">
        <v>437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2" t="s">
        <v>0</v>
      </c>
      <c r="AE1" s="3"/>
      <c r="AF1" s="3"/>
      <c r="AG1" s="3"/>
      <c r="AH1" s="3"/>
    </row>
    <row r="2" spans="1:44" s="5" customFormat="1" ht="13.5" thickBot="1">
      <c r="A2" s="4"/>
      <c r="D2" s="19"/>
      <c r="E2" s="21"/>
      <c r="K2" s="4"/>
      <c r="L2" s="16"/>
      <c r="M2" s="16"/>
      <c r="N2" s="16"/>
      <c r="AE2" s="4"/>
      <c r="AF2" s="4"/>
      <c r="AG2" s="4"/>
      <c r="AH2" s="4"/>
    </row>
    <row r="3" spans="1:44" s="6" customFormat="1" ht="18" customHeight="1" thickBot="1">
      <c r="A3" s="142" t="s">
        <v>1</v>
      </c>
      <c r="B3" s="134" t="s">
        <v>2</v>
      </c>
      <c r="C3" s="134" t="s">
        <v>3</v>
      </c>
      <c r="D3" s="132" t="s">
        <v>30</v>
      </c>
      <c r="E3" s="144" t="s">
        <v>33</v>
      </c>
      <c r="F3" s="134" t="s">
        <v>4</v>
      </c>
      <c r="G3" s="134" t="s">
        <v>5</v>
      </c>
      <c r="H3" s="134"/>
      <c r="I3" s="134"/>
      <c r="J3" s="134"/>
      <c r="K3" s="134" t="s">
        <v>6</v>
      </c>
      <c r="L3" s="134" t="s">
        <v>7</v>
      </c>
      <c r="M3" s="134"/>
      <c r="N3" s="134"/>
      <c r="O3" s="135" t="s">
        <v>436</v>
      </c>
      <c r="P3" s="137" t="s">
        <v>3</v>
      </c>
      <c r="Q3" s="130" t="s">
        <v>4</v>
      </c>
      <c r="R3" s="129" t="s">
        <v>5</v>
      </c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30" t="s">
        <v>6</v>
      </c>
      <c r="AE3" s="129" t="s">
        <v>8</v>
      </c>
      <c r="AF3" s="129"/>
      <c r="AG3" s="129"/>
      <c r="AH3" s="130" t="s">
        <v>9</v>
      </c>
      <c r="AI3" s="129" t="s">
        <v>10</v>
      </c>
      <c r="AJ3" s="129"/>
      <c r="AK3" s="129"/>
      <c r="AL3" s="129"/>
      <c r="AM3" s="129"/>
      <c r="AN3" s="129"/>
      <c r="AO3" s="129"/>
      <c r="AP3" s="129"/>
      <c r="AQ3" s="129"/>
      <c r="AR3" s="131" t="s">
        <v>11</v>
      </c>
    </row>
    <row r="4" spans="1:44" s="13" customFormat="1" ht="35.25" thickTop="1" thickBot="1">
      <c r="A4" s="143"/>
      <c r="B4" s="138"/>
      <c r="C4" s="138"/>
      <c r="D4" s="133"/>
      <c r="E4" s="145"/>
      <c r="F4" s="138"/>
      <c r="G4" s="26" t="s">
        <v>40</v>
      </c>
      <c r="H4" s="26" t="s">
        <v>41</v>
      </c>
      <c r="I4" s="26" t="s">
        <v>12</v>
      </c>
      <c r="J4" s="26" t="s">
        <v>13</v>
      </c>
      <c r="K4" s="138"/>
      <c r="L4" s="17" t="s">
        <v>14</v>
      </c>
      <c r="M4" s="17" t="s">
        <v>15</v>
      </c>
      <c r="N4" s="17" t="s">
        <v>16</v>
      </c>
      <c r="O4" s="136"/>
      <c r="P4" s="137"/>
      <c r="Q4" s="130"/>
      <c r="R4" s="7" t="s">
        <v>17</v>
      </c>
      <c r="S4" s="8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13</v>
      </c>
      <c r="AA4" s="9" t="s">
        <v>25</v>
      </c>
      <c r="AB4" s="9" t="s">
        <v>26</v>
      </c>
      <c r="AC4" s="9" t="s">
        <v>27</v>
      </c>
      <c r="AD4" s="130"/>
      <c r="AE4" s="10" t="s">
        <v>14</v>
      </c>
      <c r="AF4" s="11" t="s">
        <v>15</v>
      </c>
      <c r="AG4" s="12" t="s">
        <v>16</v>
      </c>
      <c r="AH4" s="130"/>
      <c r="AI4" s="8" t="s">
        <v>28</v>
      </c>
      <c r="AJ4" s="9" t="s">
        <v>19</v>
      </c>
      <c r="AK4" s="9" t="s">
        <v>20</v>
      </c>
      <c r="AL4" s="9" t="s">
        <v>21</v>
      </c>
      <c r="AM4" s="9" t="s">
        <v>22</v>
      </c>
      <c r="AN4" s="9" t="s">
        <v>23</v>
      </c>
      <c r="AO4" s="9" t="s">
        <v>24</v>
      </c>
      <c r="AP4" s="9" t="s">
        <v>13</v>
      </c>
      <c r="AQ4" s="9" t="s">
        <v>26</v>
      </c>
      <c r="AR4" s="131"/>
    </row>
    <row r="5" spans="1:44" s="13" customFormat="1" ht="12.75" thickTop="1">
      <c r="A5" s="95"/>
      <c r="B5" s="96"/>
      <c r="C5" s="96"/>
      <c r="D5" s="97"/>
      <c r="E5" s="98"/>
      <c r="F5" s="96"/>
      <c r="G5" s="26"/>
      <c r="H5" s="26"/>
      <c r="I5" s="26"/>
      <c r="J5" s="26"/>
      <c r="K5" s="96"/>
      <c r="L5" s="17"/>
      <c r="M5" s="17"/>
      <c r="N5" s="17"/>
      <c r="O5" s="99"/>
      <c r="P5" s="6"/>
      <c r="Q5" s="100"/>
      <c r="R5" s="101"/>
      <c r="S5" s="102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3"/>
      <c r="AE5" s="100"/>
      <c r="AF5" s="6"/>
      <c r="AG5" s="104"/>
      <c r="AH5" s="100"/>
      <c r="AI5" s="102"/>
      <c r="AJ5" s="101"/>
      <c r="AK5" s="101"/>
      <c r="AL5" s="101"/>
      <c r="AM5" s="101"/>
      <c r="AN5" s="101"/>
      <c r="AO5" s="101"/>
      <c r="AP5" s="101"/>
      <c r="AQ5" s="101"/>
      <c r="AR5" s="105"/>
    </row>
    <row r="6" spans="1:44" s="77" customFormat="1" ht="12.75">
      <c r="A6" s="63" t="s">
        <v>31</v>
      </c>
      <c r="B6" s="88" t="s">
        <v>32</v>
      </c>
      <c r="C6" s="88"/>
      <c r="D6" s="89"/>
      <c r="E6" s="90"/>
      <c r="F6" s="87"/>
      <c r="G6" s="88"/>
      <c r="H6" s="88"/>
      <c r="I6" s="88"/>
      <c r="J6" s="88"/>
      <c r="K6" s="91"/>
      <c r="L6" s="92"/>
      <c r="M6" s="92"/>
      <c r="N6" s="92"/>
      <c r="O6" s="93"/>
      <c r="P6" s="70"/>
      <c r="Q6" s="71"/>
      <c r="R6" s="71"/>
      <c r="S6" s="71"/>
      <c r="T6" s="71"/>
      <c r="U6" s="71"/>
      <c r="V6" s="71"/>
      <c r="W6" s="71"/>
      <c r="X6" s="72"/>
      <c r="Y6" s="71"/>
      <c r="Z6" s="71"/>
      <c r="AA6" s="71"/>
      <c r="AB6" s="71"/>
      <c r="AC6" s="71"/>
      <c r="AD6" s="73"/>
      <c r="AE6" s="74"/>
      <c r="AF6" s="74"/>
      <c r="AG6" s="75"/>
      <c r="AH6" s="74"/>
      <c r="AI6" s="71"/>
      <c r="AJ6" s="71"/>
      <c r="AK6" s="71"/>
      <c r="AL6" s="71"/>
      <c r="AM6" s="71"/>
      <c r="AN6" s="71"/>
      <c r="AO6" s="71"/>
      <c r="AP6" s="71"/>
      <c r="AQ6" s="73"/>
      <c r="AR6" s="76"/>
    </row>
    <row r="7" spans="1:44" s="125" customFormat="1" ht="22.5">
      <c r="A7" s="126">
        <v>5.0999999999999996</v>
      </c>
      <c r="B7" s="118" t="s">
        <v>539</v>
      </c>
      <c r="C7" s="118" t="s">
        <v>524</v>
      </c>
      <c r="D7" s="119">
        <v>2</v>
      </c>
      <c r="E7" s="120">
        <v>75000</v>
      </c>
      <c r="F7" s="85" t="s">
        <v>29</v>
      </c>
      <c r="G7" s="86" t="s">
        <v>518</v>
      </c>
      <c r="H7" s="86" t="s">
        <v>519</v>
      </c>
      <c r="I7" s="86" t="s">
        <v>520</v>
      </c>
      <c r="J7" s="86" t="s">
        <v>521</v>
      </c>
      <c r="K7" s="82" t="s">
        <v>112</v>
      </c>
      <c r="L7" s="83">
        <f t="shared" ref="L7" si="0">SUM(M7:N7)</f>
        <v>150000</v>
      </c>
      <c r="M7" s="127"/>
      <c r="N7" s="83">
        <f>D7*E7</f>
        <v>150000</v>
      </c>
      <c r="O7" s="121" t="s">
        <v>540</v>
      </c>
      <c r="P7" s="122"/>
      <c r="Q7" s="74"/>
      <c r="R7" s="122"/>
      <c r="S7" s="74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75"/>
      <c r="AE7" s="74"/>
      <c r="AF7" s="122"/>
      <c r="AG7" s="123"/>
      <c r="AH7" s="74"/>
      <c r="AI7" s="74"/>
      <c r="AJ7" s="122"/>
      <c r="AK7" s="122"/>
      <c r="AL7" s="122"/>
      <c r="AM7" s="122"/>
      <c r="AN7" s="122"/>
      <c r="AO7" s="122"/>
      <c r="AP7" s="122"/>
      <c r="AQ7" s="122"/>
      <c r="AR7" s="124"/>
    </row>
    <row r="8" spans="1:44" s="77" customFormat="1" ht="12.75">
      <c r="A8" s="63" t="s">
        <v>36</v>
      </c>
      <c r="B8" s="88" t="s">
        <v>37</v>
      </c>
      <c r="C8" s="88"/>
      <c r="D8" s="89"/>
      <c r="E8" s="90"/>
      <c r="F8" s="87"/>
      <c r="G8" s="88"/>
      <c r="H8" s="88"/>
      <c r="I8" s="88"/>
      <c r="J8" s="88"/>
      <c r="K8" s="91"/>
      <c r="L8" s="92"/>
      <c r="M8" s="92"/>
      <c r="N8" s="92"/>
      <c r="O8" s="93"/>
      <c r="P8" s="70"/>
      <c r="Q8" s="71"/>
      <c r="R8" s="71"/>
      <c r="S8" s="71"/>
      <c r="T8" s="71"/>
      <c r="U8" s="71"/>
      <c r="V8" s="71"/>
      <c r="W8" s="71"/>
      <c r="X8" s="72"/>
      <c r="Y8" s="71"/>
      <c r="Z8" s="71"/>
      <c r="AA8" s="71"/>
      <c r="AB8" s="71"/>
      <c r="AC8" s="71"/>
      <c r="AD8" s="73"/>
      <c r="AE8" s="74"/>
      <c r="AF8" s="74"/>
      <c r="AG8" s="75"/>
      <c r="AH8" s="74"/>
      <c r="AI8" s="71"/>
      <c r="AJ8" s="71"/>
      <c r="AK8" s="71"/>
      <c r="AL8" s="71"/>
      <c r="AM8" s="71"/>
      <c r="AN8" s="71"/>
      <c r="AO8" s="71"/>
      <c r="AP8" s="71"/>
      <c r="AQ8" s="73"/>
      <c r="AR8" s="76"/>
    </row>
    <row r="9" spans="1:44" s="125" customFormat="1" ht="213.75">
      <c r="A9" s="126">
        <v>13.1</v>
      </c>
      <c r="B9" s="118" t="s">
        <v>515</v>
      </c>
      <c r="C9" s="118" t="s">
        <v>453</v>
      </c>
      <c r="D9" s="119">
        <v>1</v>
      </c>
      <c r="E9" s="120">
        <v>270000</v>
      </c>
      <c r="F9" s="85" t="s">
        <v>29</v>
      </c>
      <c r="G9" s="86" t="s">
        <v>518</v>
      </c>
      <c r="H9" s="86" t="s">
        <v>519</v>
      </c>
      <c r="I9" s="86" t="s">
        <v>520</v>
      </c>
      <c r="J9" s="86" t="s">
        <v>521</v>
      </c>
      <c r="K9" s="82" t="s">
        <v>112</v>
      </c>
      <c r="L9" s="83">
        <f t="shared" ref="L9" si="1">SUM(M9:N9)</f>
        <v>270000</v>
      </c>
      <c r="M9" s="127"/>
      <c r="N9" s="83">
        <f>D9*E9</f>
        <v>270000</v>
      </c>
      <c r="O9" s="121" t="s">
        <v>516</v>
      </c>
      <c r="P9" s="122"/>
      <c r="Q9" s="74"/>
      <c r="R9" s="122"/>
      <c r="S9" s="74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75"/>
      <c r="AE9" s="74"/>
      <c r="AF9" s="122"/>
      <c r="AG9" s="123"/>
      <c r="AH9" s="74"/>
      <c r="AI9" s="74"/>
      <c r="AJ9" s="122"/>
      <c r="AK9" s="122"/>
      <c r="AL9" s="122"/>
      <c r="AM9" s="122"/>
      <c r="AN9" s="122"/>
      <c r="AO9" s="122"/>
      <c r="AP9" s="122"/>
      <c r="AQ9" s="122"/>
      <c r="AR9" s="124"/>
    </row>
    <row r="10" spans="1:44" s="125" customFormat="1" ht="22.5">
      <c r="A10" s="126">
        <v>13.2</v>
      </c>
      <c r="B10" s="118" t="s">
        <v>528</v>
      </c>
      <c r="C10" s="118" t="s">
        <v>524</v>
      </c>
      <c r="D10" s="119">
        <v>2</v>
      </c>
      <c r="E10" s="120">
        <v>15000</v>
      </c>
      <c r="F10" s="85" t="s">
        <v>29</v>
      </c>
      <c r="G10" s="86" t="s">
        <v>518</v>
      </c>
      <c r="H10" s="86" t="s">
        <v>519</v>
      </c>
      <c r="I10" s="86" t="s">
        <v>520</v>
      </c>
      <c r="J10" s="86" t="s">
        <v>521</v>
      </c>
      <c r="K10" s="82" t="s">
        <v>112</v>
      </c>
      <c r="L10" s="83">
        <f t="shared" ref="L10" si="2">SUM(M10:N10)</f>
        <v>30000</v>
      </c>
      <c r="M10" s="127">
        <f>D10*E10</f>
        <v>30000</v>
      </c>
      <c r="N10" s="83"/>
      <c r="O10" s="121" t="s">
        <v>529</v>
      </c>
      <c r="P10" s="122"/>
      <c r="Q10" s="74"/>
      <c r="R10" s="122"/>
      <c r="S10" s="74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75"/>
      <c r="AE10" s="74"/>
      <c r="AF10" s="122"/>
      <c r="AG10" s="123"/>
      <c r="AH10" s="74"/>
      <c r="AI10" s="74"/>
      <c r="AJ10" s="122"/>
      <c r="AK10" s="122"/>
      <c r="AL10" s="122"/>
      <c r="AM10" s="122"/>
      <c r="AN10" s="122"/>
      <c r="AO10" s="122"/>
      <c r="AP10" s="122"/>
      <c r="AQ10" s="122"/>
      <c r="AR10" s="124"/>
    </row>
    <row r="11" spans="1:44" s="125" customFormat="1" ht="45">
      <c r="A11" s="126">
        <v>13.3</v>
      </c>
      <c r="B11" s="118" t="s">
        <v>530</v>
      </c>
      <c r="C11" s="118" t="s">
        <v>524</v>
      </c>
      <c r="D11" s="119">
        <v>2</v>
      </c>
      <c r="E11" s="120">
        <v>10000</v>
      </c>
      <c r="F11" s="85" t="s">
        <v>29</v>
      </c>
      <c r="G11" s="86" t="s">
        <v>518</v>
      </c>
      <c r="H11" s="86" t="s">
        <v>519</v>
      </c>
      <c r="I11" s="86" t="s">
        <v>520</v>
      </c>
      <c r="J11" s="86" t="s">
        <v>521</v>
      </c>
      <c r="K11" s="82" t="s">
        <v>112</v>
      </c>
      <c r="L11" s="83">
        <f t="shared" ref="L11" si="3">SUM(M11:N11)</f>
        <v>20000</v>
      </c>
      <c r="M11" s="127">
        <f>D11*E11</f>
        <v>20000</v>
      </c>
      <c r="N11" s="83"/>
      <c r="O11" s="121" t="s">
        <v>531</v>
      </c>
      <c r="P11" s="122"/>
      <c r="Q11" s="74"/>
      <c r="R11" s="122"/>
      <c r="S11" s="74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75"/>
      <c r="AE11" s="74"/>
      <c r="AF11" s="122"/>
      <c r="AG11" s="123"/>
      <c r="AH11" s="74"/>
      <c r="AI11" s="74"/>
      <c r="AJ11" s="122"/>
      <c r="AK11" s="122"/>
      <c r="AL11" s="122"/>
      <c r="AM11" s="122"/>
      <c r="AN11" s="122"/>
      <c r="AO11" s="122"/>
      <c r="AP11" s="122"/>
      <c r="AQ11" s="122"/>
      <c r="AR11" s="124"/>
    </row>
    <row r="12" spans="1:44" s="125" customFormat="1" ht="22.5">
      <c r="A12" s="126">
        <v>13.4</v>
      </c>
      <c r="B12" s="118" t="s">
        <v>532</v>
      </c>
      <c r="C12" s="118" t="s">
        <v>524</v>
      </c>
      <c r="D12" s="119">
        <v>2</v>
      </c>
      <c r="E12" s="120">
        <v>30000</v>
      </c>
      <c r="F12" s="85" t="s">
        <v>29</v>
      </c>
      <c r="G12" s="86" t="s">
        <v>518</v>
      </c>
      <c r="H12" s="86" t="s">
        <v>519</v>
      </c>
      <c r="I12" s="86" t="s">
        <v>520</v>
      </c>
      <c r="J12" s="86" t="s">
        <v>521</v>
      </c>
      <c r="K12" s="82" t="s">
        <v>112</v>
      </c>
      <c r="L12" s="83">
        <f t="shared" ref="L12" si="4">SUM(M12:N12)</f>
        <v>60000</v>
      </c>
      <c r="M12" s="127">
        <f>D12*E12</f>
        <v>60000</v>
      </c>
      <c r="N12" s="83"/>
      <c r="O12" s="121" t="s">
        <v>533</v>
      </c>
      <c r="P12" s="122"/>
      <c r="Q12" s="74"/>
      <c r="R12" s="122"/>
      <c r="S12" s="74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75"/>
      <c r="AE12" s="74"/>
      <c r="AF12" s="122"/>
      <c r="AG12" s="123"/>
      <c r="AH12" s="74"/>
      <c r="AI12" s="74"/>
      <c r="AJ12" s="122"/>
      <c r="AK12" s="122"/>
      <c r="AL12" s="122"/>
      <c r="AM12" s="122"/>
      <c r="AN12" s="122"/>
      <c r="AO12" s="122"/>
      <c r="AP12" s="122"/>
      <c r="AQ12" s="122"/>
      <c r="AR12" s="124"/>
    </row>
    <row r="13" spans="1:44" s="125" customFormat="1" ht="56.25">
      <c r="A13" s="126">
        <v>13.5</v>
      </c>
      <c r="B13" s="118" t="s">
        <v>535</v>
      </c>
      <c r="C13" s="118" t="s">
        <v>524</v>
      </c>
      <c r="D13" s="119">
        <v>1</v>
      </c>
      <c r="E13" s="120">
        <v>18000</v>
      </c>
      <c r="F13" s="85" t="s">
        <v>29</v>
      </c>
      <c r="G13" s="86" t="s">
        <v>518</v>
      </c>
      <c r="H13" s="86" t="s">
        <v>519</v>
      </c>
      <c r="I13" s="86" t="s">
        <v>520</v>
      </c>
      <c r="J13" s="86" t="s">
        <v>521</v>
      </c>
      <c r="K13" s="82" t="s">
        <v>112</v>
      </c>
      <c r="L13" s="83">
        <f t="shared" ref="L13" si="5">SUM(M13:N13)</f>
        <v>18000</v>
      </c>
      <c r="M13" s="127">
        <f>D13*E13</f>
        <v>18000</v>
      </c>
      <c r="N13" s="83"/>
      <c r="O13" s="121" t="s">
        <v>536</v>
      </c>
      <c r="P13" s="122"/>
      <c r="Q13" s="74"/>
      <c r="R13" s="122"/>
      <c r="S13" s="74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75"/>
      <c r="AE13" s="74"/>
      <c r="AF13" s="122"/>
      <c r="AG13" s="123"/>
      <c r="AH13" s="74"/>
      <c r="AI13" s="74"/>
      <c r="AJ13" s="122"/>
      <c r="AK13" s="122"/>
      <c r="AL13" s="122"/>
      <c r="AM13" s="122"/>
      <c r="AN13" s="122"/>
      <c r="AO13" s="122"/>
      <c r="AP13" s="122"/>
      <c r="AQ13" s="122"/>
      <c r="AR13" s="124"/>
    </row>
    <row r="14" spans="1:44" s="125" customFormat="1" ht="45">
      <c r="A14" s="126">
        <v>13.6</v>
      </c>
      <c r="B14" s="118" t="s">
        <v>537</v>
      </c>
      <c r="C14" s="118" t="s">
        <v>524</v>
      </c>
      <c r="D14" s="119">
        <v>2</v>
      </c>
      <c r="E14" s="120">
        <v>12000</v>
      </c>
      <c r="F14" s="85" t="s">
        <v>29</v>
      </c>
      <c r="G14" s="86" t="s">
        <v>518</v>
      </c>
      <c r="H14" s="86" t="s">
        <v>519</v>
      </c>
      <c r="I14" s="86" t="s">
        <v>520</v>
      </c>
      <c r="J14" s="86" t="s">
        <v>521</v>
      </c>
      <c r="K14" s="82" t="s">
        <v>112</v>
      </c>
      <c r="L14" s="83">
        <f t="shared" ref="L14" si="6">SUM(M14:N14)</f>
        <v>24000</v>
      </c>
      <c r="M14" s="127">
        <f>D14*E14</f>
        <v>24000</v>
      </c>
      <c r="N14" s="83"/>
      <c r="O14" s="121" t="s">
        <v>538</v>
      </c>
      <c r="P14" s="122"/>
      <c r="Q14" s="74"/>
      <c r="R14" s="122"/>
      <c r="S14" s="74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75"/>
      <c r="AE14" s="74"/>
      <c r="AF14" s="122"/>
      <c r="AG14" s="123"/>
      <c r="AH14" s="74"/>
      <c r="AI14" s="74"/>
      <c r="AJ14" s="122"/>
      <c r="AK14" s="122"/>
      <c r="AL14" s="122"/>
      <c r="AM14" s="122"/>
      <c r="AN14" s="122"/>
      <c r="AO14" s="122"/>
      <c r="AP14" s="122"/>
      <c r="AQ14" s="122"/>
      <c r="AR14" s="124"/>
    </row>
    <row r="15" spans="1:44" s="77" customFormat="1" ht="12.75">
      <c r="A15" s="63" t="s">
        <v>164</v>
      </c>
      <c r="B15" s="88" t="s">
        <v>165</v>
      </c>
      <c r="C15" s="88"/>
      <c r="D15" s="89"/>
      <c r="E15" s="90"/>
      <c r="F15" s="87"/>
      <c r="G15" s="88"/>
      <c r="H15" s="88"/>
      <c r="I15" s="88"/>
      <c r="J15" s="88"/>
      <c r="K15" s="91"/>
      <c r="L15" s="92"/>
      <c r="M15" s="92"/>
      <c r="N15" s="92"/>
      <c r="O15" s="93"/>
      <c r="P15" s="70"/>
      <c r="Q15" s="71"/>
      <c r="R15" s="71"/>
      <c r="S15" s="71"/>
      <c r="T15" s="71"/>
      <c r="U15" s="71"/>
      <c r="V15" s="71"/>
      <c r="W15" s="71"/>
      <c r="X15" s="72"/>
      <c r="Y15" s="71"/>
      <c r="Z15" s="71"/>
      <c r="AA15" s="71"/>
      <c r="AB15" s="71"/>
      <c r="AC15" s="71"/>
      <c r="AD15" s="73"/>
      <c r="AE15" s="74"/>
      <c r="AF15" s="74"/>
      <c r="AG15" s="75"/>
      <c r="AH15" s="74"/>
      <c r="AI15" s="71"/>
      <c r="AJ15" s="71"/>
      <c r="AK15" s="71"/>
      <c r="AL15" s="71"/>
      <c r="AM15" s="71"/>
      <c r="AN15" s="71"/>
      <c r="AO15" s="71"/>
      <c r="AP15" s="71"/>
      <c r="AQ15" s="73"/>
      <c r="AR15" s="76"/>
    </row>
    <row r="16" spans="1:44" s="125" customFormat="1" ht="22.5">
      <c r="A16" s="126">
        <v>29.1</v>
      </c>
      <c r="B16" s="118" t="s">
        <v>523</v>
      </c>
      <c r="C16" s="118" t="s">
        <v>524</v>
      </c>
      <c r="D16" s="119">
        <v>1</v>
      </c>
      <c r="E16" s="120">
        <v>920000</v>
      </c>
      <c r="F16" s="85" t="s">
        <v>29</v>
      </c>
      <c r="G16" s="86" t="s">
        <v>518</v>
      </c>
      <c r="H16" s="86" t="s">
        <v>519</v>
      </c>
      <c r="I16" s="86" t="s">
        <v>520</v>
      </c>
      <c r="J16" s="86" t="s">
        <v>521</v>
      </c>
      <c r="K16" s="82" t="s">
        <v>112</v>
      </c>
      <c r="L16" s="83">
        <f t="shared" ref="L16" si="7">SUM(M16:N16)</f>
        <v>920000</v>
      </c>
      <c r="M16" s="127"/>
      <c r="N16" s="83">
        <f>D16*E16</f>
        <v>920000</v>
      </c>
      <c r="O16" s="121" t="s">
        <v>525</v>
      </c>
      <c r="P16" s="122"/>
      <c r="Q16" s="74"/>
      <c r="R16" s="122"/>
      <c r="S16" s="74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75"/>
      <c r="AE16" s="74"/>
      <c r="AF16" s="122"/>
      <c r="AG16" s="123"/>
      <c r="AH16" s="74"/>
      <c r="AI16" s="74"/>
      <c r="AJ16" s="122"/>
      <c r="AK16" s="122"/>
      <c r="AL16" s="122"/>
      <c r="AM16" s="122"/>
      <c r="AN16" s="122"/>
      <c r="AO16" s="122"/>
      <c r="AP16" s="122"/>
      <c r="AQ16" s="122"/>
      <c r="AR16" s="124"/>
    </row>
    <row r="17" spans="1:44" s="77" customFormat="1" ht="12.75">
      <c r="A17" s="63" t="s">
        <v>62</v>
      </c>
      <c r="B17" s="88" t="s">
        <v>63</v>
      </c>
      <c r="C17" s="88"/>
      <c r="D17" s="89"/>
      <c r="E17" s="90"/>
      <c r="F17" s="87"/>
      <c r="G17" s="88"/>
      <c r="H17" s="88"/>
      <c r="I17" s="88"/>
      <c r="J17" s="88"/>
      <c r="K17" s="91"/>
      <c r="L17" s="92"/>
      <c r="M17" s="92"/>
      <c r="N17" s="92"/>
      <c r="O17" s="93"/>
      <c r="P17" s="70"/>
      <c r="Q17" s="71"/>
      <c r="R17" s="71"/>
      <c r="S17" s="71"/>
      <c r="T17" s="71"/>
      <c r="U17" s="71"/>
      <c r="V17" s="71"/>
      <c r="W17" s="71"/>
      <c r="X17" s="72"/>
      <c r="Y17" s="71"/>
      <c r="Z17" s="71"/>
      <c r="AA17" s="71"/>
      <c r="AB17" s="71"/>
      <c r="AC17" s="71"/>
      <c r="AD17" s="73"/>
      <c r="AE17" s="74"/>
      <c r="AF17" s="74"/>
      <c r="AG17" s="75"/>
      <c r="AH17" s="74"/>
      <c r="AI17" s="71"/>
      <c r="AJ17" s="71"/>
      <c r="AK17" s="71"/>
      <c r="AL17" s="71"/>
      <c r="AM17" s="71"/>
      <c r="AN17" s="71"/>
      <c r="AO17" s="71"/>
      <c r="AP17" s="71"/>
      <c r="AQ17" s="73"/>
      <c r="AR17" s="76"/>
    </row>
    <row r="18" spans="1:44" s="114" customFormat="1" ht="11.25">
      <c r="A18" s="78">
        <v>46.1</v>
      </c>
      <c r="B18" s="115" t="s">
        <v>457</v>
      </c>
      <c r="C18" s="115" t="s">
        <v>458</v>
      </c>
      <c r="D18" s="108">
        <v>1</v>
      </c>
      <c r="E18" s="109">
        <f>7400+500</f>
        <v>7900</v>
      </c>
      <c r="F18" s="85" t="s">
        <v>29</v>
      </c>
      <c r="G18" s="86" t="s">
        <v>518</v>
      </c>
      <c r="H18" s="86" t="s">
        <v>519</v>
      </c>
      <c r="I18" s="86" t="s">
        <v>520</v>
      </c>
      <c r="J18" s="86" t="s">
        <v>521</v>
      </c>
      <c r="K18" s="82" t="s">
        <v>112</v>
      </c>
      <c r="L18" s="83">
        <f t="shared" ref="L18:L19" si="8">SUM(M18:N18)</f>
        <v>7900</v>
      </c>
      <c r="M18" s="83">
        <f>E18*D18</f>
        <v>7900</v>
      </c>
      <c r="N18" s="110"/>
      <c r="O18" s="116" t="s">
        <v>459</v>
      </c>
      <c r="P18" s="106"/>
      <c r="Q18" s="107"/>
      <c r="R18" s="106"/>
      <c r="S18" s="107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11"/>
      <c r="AE18" s="107"/>
      <c r="AF18" s="106"/>
      <c r="AG18" s="112"/>
      <c r="AH18" s="107"/>
      <c r="AI18" s="107"/>
      <c r="AJ18" s="106"/>
      <c r="AK18" s="106"/>
      <c r="AL18" s="106"/>
      <c r="AM18" s="106"/>
      <c r="AN18" s="106"/>
      <c r="AO18" s="106"/>
      <c r="AP18" s="106"/>
      <c r="AQ18" s="106"/>
      <c r="AR18" s="113"/>
    </row>
    <row r="19" spans="1:44" s="114" customFormat="1" ht="11.25">
      <c r="A19" s="78">
        <v>46.2</v>
      </c>
      <c r="B19" s="115" t="s">
        <v>457</v>
      </c>
      <c r="C19" s="115" t="s">
        <v>458</v>
      </c>
      <c r="D19" s="108">
        <v>1</v>
      </c>
      <c r="E19" s="109">
        <v>6100</v>
      </c>
      <c r="F19" s="85" t="s">
        <v>29</v>
      </c>
      <c r="G19" s="86" t="s">
        <v>518</v>
      </c>
      <c r="H19" s="86" t="s">
        <v>519</v>
      </c>
      <c r="I19" s="86" t="s">
        <v>520</v>
      </c>
      <c r="J19" s="86" t="s">
        <v>521</v>
      </c>
      <c r="K19" s="82" t="s">
        <v>112</v>
      </c>
      <c r="L19" s="83">
        <f t="shared" si="8"/>
        <v>6100</v>
      </c>
      <c r="M19" s="83">
        <f t="shared" ref="M19" si="9">E19*D19</f>
        <v>6100</v>
      </c>
      <c r="N19" s="110"/>
      <c r="O19" s="116" t="s">
        <v>460</v>
      </c>
      <c r="P19" s="106"/>
      <c r="Q19" s="107"/>
      <c r="R19" s="106"/>
      <c r="S19" s="107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11"/>
      <c r="AE19" s="107"/>
      <c r="AF19" s="106"/>
      <c r="AG19" s="112"/>
      <c r="AH19" s="107"/>
      <c r="AI19" s="107"/>
      <c r="AJ19" s="106"/>
      <c r="AK19" s="106"/>
      <c r="AL19" s="106"/>
      <c r="AM19" s="106"/>
      <c r="AN19" s="106"/>
      <c r="AO19" s="106"/>
      <c r="AP19" s="106"/>
      <c r="AQ19" s="106"/>
      <c r="AR19" s="113"/>
    </row>
    <row r="20" spans="1:44" s="114" customFormat="1" ht="11.25">
      <c r="A20" s="78">
        <v>46.3</v>
      </c>
      <c r="B20" s="115" t="s">
        <v>457</v>
      </c>
      <c r="C20" s="115" t="s">
        <v>458</v>
      </c>
      <c r="D20" s="108">
        <v>1</v>
      </c>
      <c r="E20" s="109">
        <v>7390</v>
      </c>
      <c r="F20" s="85" t="s">
        <v>29</v>
      </c>
      <c r="G20" s="86" t="s">
        <v>518</v>
      </c>
      <c r="H20" s="86" t="s">
        <v>519</v>
      </c>
      <c r="I20" s="86" t="s">
        <v>520</v>
      </c>
      <c r="J20" s="86" t="s">
        <v>521</v>
      </c>
      <c r="K20" s="82" t="s">
        <v>112</v>
      </c>
      <c r="L20" s="83">
        <f t="shared" ref="L20:L41" si="10">SUM(M20:N20)</f>
        <v>7390</v>
      </c>
      <c r="M20" s="83">
        <f t="shared" ref="M20:M41" si="11">E20*D20</f>
        <v>7390</v>
      </c>
      <c r="N20" s="110"/>
      <c r="O20" s="116" t="s">
        <v>461</v>
      </c>
      <c r="P20" s="106"/>
      <c r="Q20" s="107"/>
      <c r="R20" s="106"/>
      <c r="S20" s="107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11"/>
      <c r="AE20" s="107"/>
      <c r="AF20" s="106"/>
      <c r="AG20" s="112"/>
      <c r="AH20" s="107"/>
      <c r="AI20" s="107"/>
      <c r="AJ20" s="106"/>
      <c r="AK20" s="106"/>
      <c r="AL20" s="106"/>
      <c r="AM20" s="106"/>
      <c r="AN20" s="106"/>
      <c r="AO20" s="106"/>
      <c r="AP20" s="106"/>
      <c r="AQ20" s="106"/>
      <c r="AR20" s="113"/>
    </row>
    <row r="21" spans="1:44" s="114" customFormat="1" ht="11.25">
      <c r="A21" s="78">
        <v>46.4</v>
      </c>
      <c r="B21" s="115" t="s">
        <v>457</v>
      </c>
      <c r="C21" s="115" t="s">
        <v>458</v>
      </c>
      <c r="D21" s="108">
        <v>1</v>
      </c>
      <c r="E21" s="109">
        <v>6890</v>
      </c>
      <c r="F21" s="85" t="s">
        <v>29</v>
      </c>
      <c r="G21" s="86" t="s">
        <v>518</v>
      </c>
      <c r="H21" s="86" t="s">
        <v>519</v>
      </c>
      <c r="I21" s="86" t="s">
        <v>520</v>
      </c>
      <c r="J21" s="86" t="s">
        <v>521</v>
      </c>
      <c r="K21" s="82" t="s">
        <v>112</v>
      </c>
      <c r="L21" s="83">
        <f t="shared" si="10"/>
        <v>6890</v>
      </c>
      <c r="M21" s="83">
        <f t="shared" si="11"/>
        <v>6890</v>
      </c>
      <c r="N21" s="110"/>
      <c r="O21" s="116" t="s">
        <v>462</v>
      </c>
      <c r="P21" s="106"/>
      <c r="Q21" s="107"/>
      <c r="R21" s="106"/>
      <c r="S21" s="107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11"/>
      <c r="AE21" s="107"/>
      <c r="AF21" s="106"/>
      <c r="AG21" s="112"/>
      <c r="AH21" s="107"/>
      <c r="AI21" s="107"/>
      <c r="AJ21" s="106"/>
      <c r="AK21" s="106"/>
      <c r="AL21" s="106"/>
      <c r="AM21" s="106"/>
      <c r="AN21" s="106"/>
      <c r="AO21" s="106"/>
      <c r="AP21" s="106"/>
      <c r="AQ21" s="106"/>
      <c r="AR21" s="113"/>
    </row>
    <row r="22" spans="1:44" s="114" customFormat="1" ht="11.25">
      <c r="A22" s="78">
        <v>46.5</v>
      </c>
      <c r="B22" s="115" t="s">
        <v>457</v>
      </c>
      <c r="C22" s="115" t="s">
        <v>458</v>
      </c>
      <c r="D22" s="108">
        <v>1</v>
      </c>
      <c r="E22" s="109">
        <v>3900</v>
      </c>
      <c r="F22" s="85" t="s">
        <v>29</v>
      </c>
      <c r="G22" s="86" t="s">
        <v>518</v>
      </c>
      <c r="H22" s="86" t="s">
        <v>519</v>
      </c>
      <c r="I22" s="86" t="s">
        <v>520</v>
      </c>
      <c r="J22" s="86" t="s">
        <v>521</v>
      </c>
      <c r="K22" s="82" t="s">
        <v>112</v>
      </c>
      <c r="L22" s="83">
        <f t="shared" si="10"/>
        <v>3900</v>
      </c>
      <c r="M22" s="83">
        <f t="shared" si="11"/>
        <v>3900</v>
      </c>
      <c r="N22" s="110"/>
      <c r="O22" s="116" t="s">
        <v>463</v>
      </c>
      <c r="P22" s="106"/>
      <c r="Q22" s="107"/>
      <c r="R22" s="106"/>
      <c r="S22" s="107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11"/>
      <c r="AE22" s="107"/>
      <c r="AF22" s="106"/>
      <c r="AG22" s="112"/>
      <c r="AH22" s="107"/>
      <c r="AI22" s="107"/>
      <c r="AJ22" s="106"/>
      <c r="AK22" s="106"/>
      <c r="AL22" s="106"/>
      <c r="AM22" s="106"/>
      <c r="AN22" s="106"/>
      <c r="AO22" s="106"/>
      <c r="AP22" s="106"/>
      <c r="AQ22" s="106"/>
      <c r="AR22" s="113"/>
    </row>
    <row r="23" spans="1:44" s="114" customFormat="1" ht="11.25">
      <c r="A23" s="78">
        <v>46.6</v>
      </c>
      <c r="B23" s="115" t="s">
        <v>457</v>
      </c>
      <c r="C23" s="115" t="s">
        <v>458</v>
      </c>
      <c r="D23" s="108">
        <v>1</v>
      </c>
      <c r="E23" s="109">
        <v>3900</v>
      </c>
      <c r="F23" s="85" t="s">
        <v>29</v>
      </c>
      <c r="G23" s="86" t="s">
        <v>518</v>
      </c>
      <c r="H23" s="86" t="s">
        <v>519</v>
      </c>
      <c r="I23" s="86" t="s">
        <v>520</v>
      </c>
      <c r="J23" s="86" t="s">
        <v>521</v>
      </c>
      <c r="K23" s="82" t="s">
        <v>112</v>
      </c>
      <c r="L23" s="83">
        <f t="shared" si="10"/>
        <v>3900</v>
      </c>
      <c r="M23" s="83">
        <f t="shared" si="11"/>
        <v>3900</v>
      </c>
      <c r="N23" s="110"/>
      <c r="O23" s="116" t="s">
        <v>465</v>
      </c>
      <c r="P23" s="106"/>
      <c r="Q23" s="107"/>
      <c r="R23" s="106"/>
      <c r="S23" s="107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11"/>
      <c r="AE23" s="107"/>
      <c r="AF23" s="106"/>
      <c r="AG23" s="112"/>
      <c r="AH23" s="107"/>
      <c r="AI23" s="107"/>
      <c r="AJ23" s="106"/>
      <c r="AK23" s="106"/>
      <c r="AL23" s="106"/>
      <c r="AM23" s="106"/>
      <c r="AN23" s="106"/>
      <c r="AO23" s="106"/>
      <c r="AP23" s="106"/>
      <c r="AQ23" s="106"/>
      <c r="AR23" s="113"/>
    </row>
    <row r="24" spans="1:44" s="114" customFormat="1" ht="11.25">
      <c r="A24" s="78">
        <v>46.7</v>
      </c>
      <c r="B24" s="115" t="s">
        <v>457</v>
      </c>
      <c r="C24" s="115" t="s">
        <v>458</v>
      </c>
      <c r="D24" s="108">
        <v>1</v>
      </c>
      <c r="E24" s="109">
        <v>3900</v>
      </c>
      <c r="F24" s="85" t="s">
        <v>29</v>
      </c>
      <c r="G24" s="86" t="s">
        <v>518</v>
      </c>
      <c r="H24" s="86" t="s">
        <v>519</v>
      </c>
      <c r="I24" s="86" t="s">
        <v>520</v>
      </c>
      <c r="J24" s="86" t="s">
        <v>521</v>
      </c>
      <c r="K24" s="82" t="s">
        <v>112</v>
      </c>
      <c r="L24" s="83">
        <f t="shared" si="10"/>
        <v>3900</v>
      </c>
      <c r="M24" s="83">
        <f t="shared" si="11"/>
        <v>3900</v>
      </c>
      <c r="N24" s="110"/>
      <c r="O24" s="116" t="s">
        <v>464</v>
      </c>
      <c r="P24" s="106"/>
      <c r="Q24" s="107"/>
      <c r="R24" s="106"/>
      <c r="S24" s="107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11"/>
      <c r="AE24" s="107"/>
      <c r="AF24" s="106"/>
      <c r="AG24" s="112"/>
      <c r="AH24" s="107"/>
      <c r="AI24" s="107"/>
      <c r="AJ24" s="106"/>
      <c r="AK24" s="106"/>
      <c r="AL24" s="106"/>
      <c r="AM24" s="106"/>
      <c r="AN24" s="106"/>
      <c r="AO24" s="106"/>
      <c r="AP24" s="106"/>
      <c r="AQ24" s="106"/>
      <c r="AR24" s="113"/>
    </row>
    <row r="25" spans="1:44" s="114" customFormat="1" ht="11.25">
      <c r="A25" s="78">
        <v>46.8</v>
      </c>
      <c r="B25" s="115" t="s">
        <v>457</v>
      </c>
      <c r="C25" s="115" t="s">
        <v>458</v>
      </c>
      <c r="D25" s="108">
        <v>2</v>
      </c>
      <c r="E25" s="109">
        <v>6200</v>
      </c>
      <c r="F25" s="85" t="s">
        <v>29</v>
      </c>
      <c r="G25" s="86" t="s">
        <v>518</v>
      </c>
      <c r="H25" s="86" t="s">
        <v>519</v>
      </c>
      <c r="I25" s="86" t="s">
        <v>520</v>
      </c>
      <c r="J25" s="86" t="s">
        <v>521</v>
      </c>
      <c r="K25" s="82" t="s">
        <v>112</v>
      </c>
      <c r="L25" s="83">
        <f t="shared" si="10"/>
        <v>12400</v>
      </c>
      <c r="M25" s="83">
        <f t="shared" si="11"/>
        <v>12400</v>
      </c>
      <c r="N25" s="110"/>
      <c r="O25" s="116" t="s">
        <v>466</v>
      </c>
      <c r="P25" s="106"/>
      <c r="Q25" s="107"/>
      <c r="R25" s="106"/>
      <c r="S25" s="107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11"/>
      <c r="AE25" s="107"/>
      <c r="AF25" s="106"/>
      <c r="AG25" s="112"/>
      <c r="AH25" s="107"/>
      <c r="AI25" s="107"/>
      <c r="AJ25" s="106"/>
      <c r="AK25" s="106"/>
      <c r="AL25" s="106"/>
      <c r="AM25" s="106"/>
      <c r="AN25" s="106"/>
      <c r="AO25" s="106"/>
      <c r="AP25" s="106"/>
      <c r="AQ25" s="106"/>
      <c r="AR25" s="113"/>
    </row>
    <row r="26" spans="1:44" s="114" customFormat="1" ht="11.25">
      <c r="A26" s="78">
        <v>46.9</v>
      </c>
      <c r="B26" s="115" t="s">
        <v>457</v>
      </c>
      <c r="C26" s="115" t="s">
        <v>458</v>
      </c>
      <c r="D26" s="108">
        <v>1</v>
      </c>
      <c r="E26" s="109">
        <v>10350</v>
      </c>
      <c r="F26" s="85" t="s">
        <v>29</v>
      </c>
      <c r="G26" s="86" t="s">
        <v>518</v>
      </c>
      <c r="H26" s="86" t="s">
        <v>519</v>
      </c>
      <c r="I26" s="86" t="s">
        <v>520</v>
      </c>
      <c r="J26" s="86" t="s">
        <v>521</v>
      </c>
      <c r="K26" s="82" t="s">
        <v>112</v>
      </c>
      <c r="L26" s="83">
        <f t="shared" si="10"/>
        <v>10350</v>
      </c>
      <c r="M26" s="83">
        <f t="shared" si="11"/>
        <v>10350</v>
      </c>
      <c r="N26" s="110"/>
      <c r="O26" s="116" t="s">
        <v>467</v>
      </c>
      <c r="P26" s="106"/>
      <c r="Q26" s="107"/>
      <c r="R26" s="106"/>
      <c r="S26" s="107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11"/>
      <c r="AE26" s="107"/>
      <c r="AF26" s="106"/>
      <c r="AG26" s="112"/>
      <c r="AH26" s="107"/>
      <c r="AI26" s="107"/>
      <c r="AJ26" s="106"/>
      <c r="AK26" s="106"/>
      <c r="AL26" s="106"/>
      <c r="AM26" s="106"/>
      <c r="AN26" s="106"/>
      <c r="AO26" s="106"/>
      <c r="AP26" s="106"/>
      <c r="AQ26" s="106"/>
      <c r="AR26" s="113"/>
    </row>
    <row r="27" spans="1:44" s="114" customFormat="1" ht="11.25">
      <c r="A27" s="117">
        <v>46.1</v>
      </c>
      <c r="B27" s="115" t="s">
        <v>457</v>
      </c>
      <c r="C27" s="115" t="s">
        <v>458</v>
      </c>
      <c r="D27" s="108">
        <v>1</v>
      </c>
      <c r="E27" s="109">
        <v>5250</v>
      </c>
      <c r="F27" s="85" t="s">
        <v>29</v>
      </c>
      <c r="G27" s="86" t="s">
        <v>518</v>
      </c>
      <c r="H27" s="86" t="s">
        <v>519</v>
      </c>
      <c r="I27" s="86" t="s">
        <v>520</v>
      </c>
      <c r="J27" s="86" t="s">
        <v>521</v>
      </c>
      <c r="K27" s="82" t="s">
        <v>112</v>
      </c>
      <c r="L27" s="83">
        <f t="shared" si="10"/>
        <v>5250</v>
      </c>
      <c r="M27" s="83">
        <f t="shared" si="11"/>
        <v>5250</v>
      </c>
      <c r="N27" s="110"/>
      <c r="O27" s="116" t="s">
        <v>468</v>
      </c>
      <c r="P27" s="106"/>
      <c r="Q27" s="107"/>
      <c r="R27" s="106"/>
      <c r="S27" s="107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11"/>
      <c r="AE27" s="107"/>
      <c r="AF27" s="106"/>
      <c r="AG27" s="112"/>
      <c r="AH27" s="107"/>
      <c r="AI27" s="107"/>
      <c r="AJ27" s="106"/>
      <c r="AK27" s="106"/>
      <c r="AL27" s="106"/>
      <c r="AM27" s="106"/>
      <c r="AN27" s="106"/>
      <c r="AO27" s="106"/>
      <c r="AP27" s="106"/>
      <c r="AQ27" s="106"/>
      <c r="AR27" s="113"/>
    </row>
    <row r="28" spans="1:44" s="114" customFormat="1" ht="11.25">
      <c r="A28" s="78">
        <v>46.11</v>
      </c>
      <c r="B28" s="115" t="s">
        <v>457</v>
      </c>
      <c r="C28" s="115" t="s">
        <v>458</v>
      </c>
      <c r="D28" s="108">
        <v>1</v>
      </c>
      <c r="E28" s="109">
        <v>5250</v>
      </c>
      <c r="F28" s="85" t="s">
        <v>29</v>
      </c>
      <c r="G28" s="86" t="s">
        <v>518</v>
      </c>
      <c r="H28" s="86" t="s">
        <v>519</v>
      </c>
      <c r="I28" s="86" t="s">
        <v>520</v>
      </c>
      <c r="J28" s="86" t="s">
        <v>521</v>
      </c>
      <c r="K28" s="82" t="s">
        <v>112</v>
      </c>
      <c r="L28" s="83">
        <f t="shared" si="10"/>
        <v>5250</v>
      </c>
      <c r="M28" s="83">
        <f t="shared" si="11"/>
        <v>5250</v>
      </c>
      <c r="N28" s="110"/>
      <c r="O28" s="116" t="s">
        <v>469</v>
      </c>
      <c r="P28" s="106"/>
      <c r="Q28" s="107"/>
      <c r="R28" s="106"/>
      <c r="S28" s="107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11"/>
      <c r="AE28" s="107"/>
      <c r="AF28" s="106"/>
      <c r="AG28" s="112"/>
      <c r="AH28" s="107"/>
      <c r="AI28" s="107"/>
      <c r="AJ28" s="106"/>
      <c r="AK28" s="106"/>
      <c r="AL28" s="106"/>
      <c r="AM28" s="106"/>
      <c r="AN28" s="106"/>
      <c r="AO28" s="106"/>
      <c r="AP28" s="106"/>
      <c r="AQ28" s="106"/>
      <c r="AR28" s="113"/>
    </row>
    <row r="29" spans="1:44" s="114" customFormat="1" ht="11.25">
      <c r="A29" s="117">
        <v>46.12</v>
      </c>
      <c r="B29" s="115" t="s">
        <v>457</v>
      </c>
      <c r="C29" s="115" t="s">
        <v>458</v>
      </c>
      <c r="D29" s="108">
        <v>1</v>
      </c>
      <c r="E29" s="109">
        <v>5250</v>
      </c>
      <c r="F29" s="85" t="s">
        <v>29</v>
      </c>
      <c r="G29" s="86" t="s">
        <v>518</v>
      </c>
      <c r="H29" s="86" t="s">
        <v>519</v>
      </c>
      <c r="I29" s="86" t="s">
        <v>520</v>
      </c>
      <c r="J29" s="86" t="s">
        <v>521</v>
      </c>
      <c r="K29" s="82" t="s">
        <v>112</v>
      </c>
      <c r="L29" s="83">
        <f t="shared" si="10"/>
        <v>5250</v>
      </c>
      <c r="M29" s="83">
        <f t="shared" si="11"/>
        <v>5250</v>
      </c>
      <c r="N29" s="110"/>
      <c r="O29" s="116" t="s">
        <v>470</v>
      </c>
      <c r="P29" s="106"/>
      <c r="Q29" s="107"/>
      <c r="R29" s="106"/>
      <c r="S29" s="107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11"/>
      <c r="AE29" s="107"/>
      <c r="AF29" s="106"/>
      <c r="AG29" s="112"/>
      <c r="AH29" s="107"/>
      <c r="AI29" s="107"/>
      <c r="AJ29" s="106"/>
      <c r="AK29" s="106"/>
      <c r="AL29" s="106"/>
      <c r="AM29" s="106"/>
      <c r="AN29" s="106"/>
      <c r="AO29" s="106"/>
      <c r="AP29" s="106"/>
      <c r="AQ29" s="106"/>
      <c r="AR29" s="113"/>
    </row>
    <row r="30" spans="1:44" s="114" customFormat="1" ht="11.25">
      <c r="A30" s="78">
        <v>46.13</v>
      </c>
      <c r="B30" s="115" t="s">
        <v>457</v>
      </c>
      <c r="C30" s="115" t="s">
        <v>458</v>
      </c>
      <c r="D30" s="108">
        <v>2</v>
      </c>
      <c r="E30" s="109">
        <v>6670</v>
      </c>
      <c r="F30" s="85" t="s">
        <v>29</v>
      </c>
      <c r="G30" s="86" t="s">
        <v>518</v>
      </c>
      <c r="H30" s="86" t="s">
        <v>519</v>
      </c>
      <c r="I30" s="86" t="s">
        <v>520</v>
      </c>
      <c r="J30" s="86" t="s">
        <v>521</v>
      </c>
      <c r="K30" s="82" t="s">
        <v>112</v>
      </c>
      <c r="L30" s="83">
        <f t="shared" si="10"/>
        <v>13340</v>
      </c>
      <c r="M30" s="83">
        <f t="shared" si="11"/>
        <v>13340</v>
      </c>
      <c r="N30" s="110"/>
      <c r="O30" s="116" t="s">
        <v>471</v>
      </c>
      <c r="P30" s="106"/>
      <c r="Q30" s="107"/>
      <c r="R30" s="106"/>
      <c r="S30" s="107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11"/>
      <c r="AE30" s="107"/>
      <c r="AF30" s="106"/>
      <c r="AG30" s="112"/>
      <c r="AH30" s="107"/>
      <c r="AI30" s="107"/>
      <c r="AJ30" s="106"/>
      <c r="AK30" s="106"/>
      <c r="AL30" s="106"/>
      <c r="AM30" s="106"/>
      <c r="AN30" s="106"/>
      <c r="AO30" s="106"/>
      <c r="AP30" s="106"/>
      <c r="AQ30" s="106"/>
      <c r="AR30" s="113"/>
    </row>
    <row r="31" spans="1:44" s="114" customFormat="1" ht="11.25">
      <c r="A31" s="117">
        <v>46.14</v>
      </c>
      <c r="B31" s="115" t="s">
        <v>457</v>
      </c>
      <c r="C31" s="115" t="s">
        <v>458</v>
      </c>
      <c r="D31" s="108">
        <v>1</v>
      </c>
      <c r="E31" s="109">
        <v>6200</v>
      </c>
      <c r="F31" s="85" t="s">
        <v>29</v>
      </c>
      <c r="G31" s="86" t="s">
        <v>518</v>
      </c>
      <c r="H31" s="86" t="s">
        <v>519</v>
      </c>
      <c r="I31" s="86" t="s">
        <v>520</v>
      </c>
      <c r="J31" s="86" t="s">
        <v>521</v>
      </c>
      <c r="K31" s="82" t="s">
        <v>112</v>
      </c>
      <c r="L31" s="83">
        <f t="shared" si="10"/>
        <v>6200</v>
      </c>
      <c r="M31" s="83">
        <f t="shared" si="11"/>
        <v>6200</v>
      </c>
      <c r="N31" s="110"/>
      <c r="O31" s="116" t="s">
        <v>472</v>
      </c>
      <c r="P31" s="106"/>
      <c r="Q31" s="107"/>
      <c r="R31" s="106"/>
      <c r="S31" s="107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11"/>
      <c r="AE31" s="107"/>
      <c r="AF31" s="106"/>
      <c r="AG31" s="112"/>
      <c r="AH31" s="107"/>
      <c r="AI31" s="107"/>
      <c r="AJ31" s="106"/>
      <c r="AK31" s="106"/>
      <c r="AL31" s="106"/>
      <c r="AM31" s="106"/>
      <c r="AN31" s="106"/>
      <c r="AO31" s="106"/>
      <c r="AP31" s="106"/>
      <c r="AQ31" s="106"/>
      <c r="AR31" s="113"/>
    </row>
    <row r="32" spans="1:44" s="114" customFormat="1" ht="11.25">
      <c r="A32" s="78">
        <v>46.15</v>
      </c>
      <c r="B32" s="115" t="s">
        <v>457</v>
      </c>
      <c r="C32" s="115" t="s">
        <v>458</v>
      </c>
      <c r="D32" s="108">
        <v>2</v>
      </c>
      <c r="E32" s="109">
        <v>8100</v>
      </c>
      <c r="F32" s="85" t="s">
        <v>29</v>
      </c>
      <c r="G32" s="86" t="s">
        <v>518</v>
      </c>
      <c r="H32" s="86" t="s">
        <v>519</v>
      </c>
      <c r="I32" s="86" t="s">
        <v>520</v>
      </c>
      <c r="J32" s="86" t="s">
        <v>521</v>
      </c>
      <c r="K32" s="82" t="s">
        <v>112</v>
      </c>
      <c r="L32" s="83">
        <f t="shared" si="10"/>
        <v>16200</v>
      </c>
      <c r="M32" s="83">
        <f t="shared" si="11"/>
        <v>16200</v>
      </c>
      <c r="N32" s="110"/>
      <c r="O32" s="116" t="s">
        <v>473</v>
      </c>
      <c r="P32" s="106"/>
      <c r="Q32" s="107"/>
      <c r="R32" s="106"/>
      <c r="S32" s="107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11"/>
      <c r="AE32" s="107"/>
      <c r="AF32" s="106"/>
      <c r="AG32" s="112"/>
      <c r="AH32" s="107"/>
      <c r="AI32" s="107"/>
      <c r="AJ32" s="106"/>
      <c r="AK32" s="106"/>
      <c r="AL32" s="106"/>
      <c r="AM32" s="106"/>
      <c r="AN32" s="106"/>
      <c r="AO32" s="106"/>
      <c r="AP32" s="106"/>
      <c r="AQ32" s="106"/>
      <c r="AR32" s="113"/>
    </row>
    <row r="33" spans="1:44" s="114" customFormat="1" ht="11.25">
      <c r="A33" s="117">
        <v>46.16</v>
      </c>
      <c r="B33" s="115" t="s">
        <v>457</v>
      </c>
      <c r="C33" s="115" t="s">
        <v>458</v>
      </c>
      <c r="D33" s="108">
        <v>1</v>
      </c>
      <c r="E33" s="109">
        <v>6900</v>
      </c>
      <c r="F33" s="85" t="s">
        <v>29</v>
      </c>
      <c r="G33" s="86" t="s">
        <v>518</v>
      </c>
      <c r="H33" s="86" t="s">
        <v>519</v>
      </c>
      <c r="I33" s="86" t="s">
        <v>520</v>
      </c>
      <c r="J33" s="86" t="s">
        <v>521</v>
      </c>
      <c r="K33" s="82" t="s">
        <v>112</v>
      </c>
      <c r="L33" s="83">
        <f t="shared" si="10"/>
        <v>6900</v>
      </c>
      <c r="M33" s="83">
        <f t="shared" si="11"/>
        <v>6900</v>
      </c>
      <c r="N33" s="110"/>
      <c r="O33" s="116" t="s">
        <v>474</v>
      </c>
      <c r="P33" s="106"/>
      <c r="Q33" s="107"/>
      <c r="R33" s="106"/>
      <c r="S33" s="107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11"/>
      <c r="AE33" s="107"/>
      <c r="AF33" s="106"/>
      <c r="AG33" s="112"/>
      <c r="AH33" s="107"/>
      <c r="AI33" s="107"/>
      <c r="AJ33" s="106"/>
      <c r="AK33" s="106"/>
      <c r="AL33" s="106"/>
      <c r="AM33" s="106"/>
      <c r="AN33" s="106"/>
      <c r="AO33" s="106"/>
      <c r="AP33" s="106"/>
      <c r="AQ33" s="106"/>
      <c r="AR33" s="113"/>
    </row>
    <row r="34" spans="1:44" s="114" customFormat="1" ht="11.25">
      <c r="A34" s="78">
        <v>46.17</v>
      </c>
      <c r="B34" s="115" t="s">
        <v>457</v>
      </c>
      <c r="C34" s="115" t="s">
        <v>458</v>
      </c>
      <c r="D34" s="108">
        <v>1</v>
      </c>
      <c r="E34" s="109">
        <v>8600</v>
      </c>
      <c r="F34" s="85" t="s">
        <v>29</v>
      </c>
      <c r="G34" s="86" t="s">
        <v>518</v>
      </c>
      <c r="H34" s="86" t="s">
        <v>519</v>
      </c>
      <c r="I34" s="86" t="s">
        <v>520</v>
      </c>
      <c r="J34" s="86" t="s">
        <v>521</v>
      </c>
      <c r="K34" s="82" t="s">
        <v>112</v>
      </c>
      <c r="L34" s="83">
        <f t="shared" si="10"/>
        <v>8600</v>
      </c>
      <c r="M34" s="83">
        <f t="shared" si="11"/>
        <v>8600</v>
      </c>
      <c r="N34" s="110"/>
      <c r="O34" s="116" t="s">
        <v>475</v>
      </c>
      <c r="P34" s="106"/>
      <c r="Q34" s="107"/>
      <c r="R34" s="106"/>
      <c r="S34" s="107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11"/>
      <c r="AE34" s="107"/>
      <c r="AF34" s="106"/>
      <c r="AG34" s="112"/>
      <c r="AH34" s="107"/>
      <c r="AI34" s="107"/>
      <c r="AJ34" s="106"/>
      <c r="AK34" s="106"/>
      <c r="AL34" s="106"/>
      <c r="AM34" s="106"/>
      <c r="AN34" s="106"/>
      <c r="AO34" s="106"/>
      <c r="AP34" s="106"/>
      <c r="AQ34" s="106"/>
      <c r="AR34" s="113"/>
    </row>
    <row r="35" spans="1:44" s="114" customFormat="1" ht="11.25">
      <c r="A35" s="117">
        <v>46.18</v>
      </c>
      <c r="B35" s="115" t="s">
        <v>457</v>
      </c>
      <c r="C35" s="115" t="s">
        <v>458</v>
      </c>
      <c r="D35" s="108">
        <v>1</v>
      </c>
      <c r="E35" s="109">
        <v>11160</v>
      </c>
      <c r="F35" s="85" t="s">
        <v>29</v>
      </c>
      <c r="G35" s="86" t="s">
        <v>518</v>
      </c>
      <c r="H35" s="86" t="s">
        <v>519</v>
      </c>
      <c r="I35" s="86" t="s">
        <v>520</v>
      </c>
      <c r="J35" s="86" t="s">
        <v>521</v>
      </c>
      <c r="K35" s="82" t="s">
        <v>112</v>
      </c>
      <c r="L35" s="83">
        <f t="shared" si="10"/>
        <v>11160</v>
      </c>
      <c r="M35" s="83">
        <f t="shared" si="11"/>
        <v>11160</v>
      </c>
      <c r="N35" s="110"/>
      <c r="O35" s="116" t="s">
        <v>476</v>
      </c>
      <c r="P35" s="106"/>
      <c r="Q35" s="107"/>
      <c r="R35" s="106"/>
      <c r="S35" s="107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11"/>
      <c r="AE35" s="107"/>
      <c r="AF35" s="106"/>
      <c r="AG35" s="112"/>
      <c r="AH35" s="107"/>
      <c r="AI35" s="107"/>
      <c r="AJ35" s="106"/>
      <c r="AK35" s="106"/>
      <c r="AL35" s="106"/>
      <c r="AM35" s="106"/>
      <c r="AN35" s="106"/>
      <c r="AO35" s="106"/>
      <c r="AP35" s="106"/>
      <c r="AQ35" s="106"/>
      <c r="AR35" s="113"/>
    </row>
    <row r="36" spans="1:44" s="114" customFormat="1" ht="11.25">
      <c r="A36" s="78">
        <v>46.19</v>
      </c>
      <c r="B36" s="115" t="s">
        <v>457</v>
      </c>
      <c r="C36" s="115" t="s">
        <v>458</v>
      </c>
      <c r="D36" s="108">
        <v>1</v>
      </c>
      <c r="E36" s="109">
        <v>9290</v>
      </c>
      <c r="F36" s="85" t="s">
        <v>29</v>
      </c>
      <c r="G36" s="86" t="s">
        <v>518</v>
      </c>
      <c r="H36" s="86" t="s">
        <v>519</v>
      </c>
      <c r="I36" s="86" t="s">
        <v>520</v>
      </c>
      <c r="J36" s="86" t="s">
        <v>521</v>
      </c>
      <c r="K36" s="82" t="s">
        <v>112</v>
      </c>
      <c r="L36" s="83">
        <f t="shared" si="10"/>
        <v>9290</v>
      </c>
      <c r="M36" s="83">
        <f t="shared" si="11"/>
        <v>9290</v>
      </c>
      <c r="N36" s="110"/>
      <c r="O36" s="116" t="s">
        <v>477</v>
      </c>
      <c r="P36" s="106"/>
      <c r="Q36" s="107"/>
      <c r="R36" s="106"/>
      <c r="S36" s="107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11"/>
      <c r="AE36" s="107"/>
      <c r="AF36" s="106"/>
      <c r="AG36" s="112"/>
      <c r="AH36" s="107"/>
      <c r="AI36" s="107"/>
      <c r="AJ36" s="106"/>
      <c r="AK36" s="106"/>
      <c r="AL36" s="106"/>
      <c r="AM36" s="106"/>
      <c r="AN36" s="106"/>
      <c r="AO36" s="106"/>
      <c r="AP36" s="106"/>
      <c r="AQ36" s="106"/>
      <c r="AR36" s="113"/>
    </row>
    <row r="37" spans="1:44" s="114" customFormat="1" ht="11.25">
      <c r="A37" s="117">
        <v>46.2</v>
      </c>
      <c r="B37" s="115" t="s">
        <v>457</v>
      </c>
      <c r="C37" s="115" t="s">
        <v>458</v>
      </c>
      <c r="D37" s="108">
        <v>1</v>
      </c>
      <c r="E37" s="109">
        <v>8750</v>
      </c>
      <c r="F37" s="85" t="s">
        <v>29</v>
      </c>
      <c r="G37" s="86" t="s">
        <v>518</v>
      </c>
      <c r="H37" s="86" t="s">
        <v>519</v>
      </c>
      <c r="I37" s="86" t="s">
        <v>520</v>
      </c>
      <c r="J37" s="86" t="s">
        <v>521</v>
      </c>
      <c r="K37" s="82" t="s">
        <v>112</v>
      </c>
      <c r="L37" s="83">
        <f t="shared" si="10"/>
        <v>8750</v>
      </c>
      <c r="M37" s="83">
        <f t="shared" si="11"/>
        <v>8750</v>
      </c>
      <c r="N37" s="110"/>
      <c r="O37" s="116" t="s">
        <v>478</v>
      </c>
      <c r="P37" s="106"/>
      <c r="Q37" s="107"/>
      <c r="R37" s="106"/>
      <c r="S37" s="107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11"/>
      <c r="AE37" s="107"/>
      <c r="AF37" s="106"/>
      <c r="AG37" s="112"/>
      <c r="AH37" s="107"/>
      <c r="AI37" s="107"/>
      <c r="AJ37" s="106"/>
      <c r="AK37" s="106"/>
      <c r="AL37" s="106"/>
      <c r="AM37" s="106"/>
      <c r="AN37" s="106"/>
      <c r="AO37" s="106"/>
      <c r="AP37" s="106"/>
      <c r="AQ37" s="106"/>
      <c r="AR37" s="113"/>
    </row>
    <row r="38" spans="1:44" s="114" customFormat="1" ht="11.25">
      <c r="A38" s="78">
        <v>46.21</v>
      </c>
      <c r="B38" s="115" t="s">
        <v>457</v>
      </c>
      <c r="C38" s="115" t="s">
        <v>458</v>
      </c>
      <c r="D38" s="108">
        <v>1</v>
      </c>
      <c r="E38" s="109">
        <v>13340</v>
      </c>
      <c r="F38" s="85" t="s">
        <v>29</v>
      </c>
      <c r="G38" s="86" t="s">
        <v>518</v>
      </c>
      <c r="H38" s="86" t="s">
        <v>519</v>
      </c>
      <c r="I38" s="86" t="s">
        <v>520</v>
      </c>
      <c r="J38" s="86" t="s">
        <v>521</v>
      </c>
      <c r="K38" s="82" t="s">
        <v>112</v>
      </c>
      <c r="L38" s="83">
        <f t="shared" si="10"/>
        <v>13340</v>
      </c>
      <c r="M38" s="83">
        <f t="shared" si="11"/>
        <v>13340</v>
      </c>
      <c r="N38" s="110"/>
      <c r="O38" s="116" t="s">
        <v>479</v>
      </c>
      <c r="P38" s="106"/>
      <c r="Q38" s="107"/>
      <c r="R38" s="106"/>
      <c r="S38" s="107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11"/>
      <c r="AE38" s="107"/>
      <c r="AF38" s="106"/>
      <c r="AG38" s="112"/>
      <c r="AH38" s="107"/>
      <c r="AI38" s="107"/>
      <c r="AJ38" s="106"/>
      <c r="AK38" s="106"/>
      <c r="AL38" s="106"/>
      <c r="AM38" s="106"/>
      <c r="AN38" s="106"/>
      <c r="AO38" s="106"/>
      <c r="AP38" s="106"/>
      <c r="AQ38" s="106"/>
      <c r="AR38" s="113"/>
    </row>
    <row r="39" spans="1:44" s="114" customFormat="1" ht="11.25">
      <c r="A39" s="117">
        <v>46.22</v>
      </c>
      <c r="B39" s="115" t="s">
        <v>457</v>
      </c>
      <c r="C39" s="115" t="s">
        <v>458</v>
      </c>
      <c r="D39" s="108">
        <v>1</v>
      </c>
      <c r="E39" s="109">
        <v>3900</v>
      </c>
      <c r="F39" s="85" t="s">
        <v>29</v>
      </c>
      <c r="G39" s="86" t="s">
        <v>518</v>
      </c>
      <c r="H39" s="86" t="s">
        <v>519</v>
      </c>
      <c r="I39" s="86" t="s">
        <v>520</v>
      </c>
      <c r="J39" s="86" t="s">
        <v>521</v>
      </c>
      <c r="K39" s="82" t="s">
        <v>112</v>
      </c>
      <c r="L39" s="83">
        <f t="shared" si="10"/>
        <v>3900</v>
      </c>
      <c r="M39" s="83">
        <f t="shared" si="11"/>
        <v>3900</v>
      </c>
      <c r="N39" s="110"/>
      <c r="O39" s="116" t="s">
        <v>480</v>
      </c>
      <c r="P39" s="106"/>
      <c r="Q39" s="107"/>
      <c r="R39" s="106"/>
      <c r="S39" s="107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11"/>
      <c r="AE39" s="107"/>
      <c r="AF39" s="106"/>
      <c r="AG39" s="112"/>
      <c r="AH39" s="107"/>
      <c r="AI39" s="107"/>
      <c r="AJ39" s="106"/>
      <c r="AK39" s="106"/>
      <c r="AL39" s="106"/>
      <c r="AM39" s="106"/>
      <c r="AN39" s="106"/>
      <c r="AO39" s="106"/>
      <c r="AP39" s="106"/>
      <c r="AQ39" s="106"/>
      <c r="AR39" s="113"/>
    </row>
    <row r="40" spans="1:44" s="114" customFormat="1" ht="11.25">
      <c r="A40" s="78">
        <v>46.23</v>
      </c>
      <c r="B40" s="115" t="s">
        <v>457</v>
      </c>
      <c r="C40" s="115" t="s">
        <v>458</v>
      </c>
      <c r="D40" s="108">
        <v>1</v>
      </c>
      <c r="E40" s="109">
        <v>3940</v>
      </c>
      <c r="F40" s="85" t="s">
        <v>29</v>
      </c>
      <c r="G40" s="86" t="s">
        <v>518</v>
      </c>
      <c r="H40" s="86" t="s">
        <v>519</v>
      </c>
      <c r="I40" s="86" t="s">
        <v>520</v>
      </c>
      <c r="J40" s="86" t="s">
        <v>521</v>
      </c>
      <c r="K40" s="82" t="s">
        <v>112</v>
      </c>
      <c r="L40" s="83">
        <f t="shared" si="10"/>
        <v>3940</v>
      </c>
      <c r="M40" s="83">
        <f t="shared" si="11"/>
        <v>3940</v>
      </c>
      <c r="N40" s="110"/>
      <c r="O40" s="116" t="s">
        <v>481</v>
      </c>
      <c r="P40" s="106"/>
      <c r="Q40" s="107"/>
      <c r="R40" s="106"/>
      <c r="S40" s="107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11"/>
      <c r="AE40" s="107"/>
      <c r="AF40" s="106"/>
      <c r="AG40" s="112"/>
      <c r="AH40" s="107"/>
      <c r="AI40" s="107"/>
      <c r="AJ40" s="106"/>
      <c r="AK40" s="106"/>
      <c r="AL40" s="106"/>
      <c r="AM40" s="106"/>
      <c r="AN40" s="106"/>
      <c r="AO40" s="106"/>
      <c r="AP40" s="106"/>
      <c r="AQ40" s="106"/>
      <c r="AR40" s="113"/>
    </row>
    <row r="41" spans="1:44" s="114" customFormat="1" ht="11.25">
      <c r="A41" s="117">
        <v>46.24</v>
      </c>
      <c r="B41" s="115" t="s">
        <v>457</v>
      </c>
      <c r="C41" s="115" t="s">
        <v>458</v>
      </c>
      <c r="D41" s="108">
        <v>1</v>
      </c>
      <c r="E41" s="109">
        <v>3900</v>
      </c>
      <c r="F41" s="85" t="s">
        <v>29</v>
      </c>
      <c r="G41" s="86" t="s">
        <v>518</v>
      </c>
      <c r="H41" s="86" t="s">
        <v>519</v>
      </c>
      <c r="I41" s="86" t="s">
        <v>520</v>
      </c>
      <c r="J41" s="86" t="s">
        <v>521</v>
      </c>
      <c r="K41" s="82" t="s">
        <v>112</v>
      </c>
      <c r="L41" s="83">
        <f t="shared" si="10"/>
        <v>3900</v>
      </c>
      <c r="M41" s="83">
        <f t="shared" si="11"/>
        <v>3900</v>
      </c>
      <c r="N41" s="110"/>
      <c r="O41" s="116" t="s">
        <v>482</v>
      </c>
      <c r="P41" s="106"/>
      <c r="Q41" s="107"/>
      <c r="R41" s="106"/>
      <c r="S41" s="107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11"/>
      <c r="AE41" s="107"/>
      <c r="AF41" s="106"/>
      <c r="AG41" s="112"/>
      <c r="AH41" s="107"/>
      <c r="AI41" s="107"/>
      <c r="AJ41" s="106"/>
      <c r="AK41" s="106"/>
      <c r="AL41" s="106"/>
      <c r="AM41" s="106"/>
      <c r="AN41" s="106"/>
      <c r="AO41" s="106"/>
      <c r="AP41" s="106"/>
      <c r="AQ41" s="106"/>
      <c r="AR41" s="113"/>
    </row>
    <row r="42" spans="1:44" s="77" customFormat="1" ht="12.75">
      <c r="A42" s="63" t="s">
        <v>79</v>
      </c>
      <c r="B42" s="88" t="s">
        <v>80</v>
      </c>
      <c r="C42" s="88"/>
      <c r="D42" s="89"/>
      <c r="E42" s="90"/>
      <c r="F42" s="87"/>
      <c r="G42" s="88"/>
      <c r="H42" s="88"/>
      <c r="I42" s="88"/>
      <c r="J42" s="88"/>
      <c r="K42" s="91"/>
      <c r="L42" s="92"/>
      <c r="M42" s="92"/>
      <c r="N42" s="92"/>
      <c r="O42" s="93"/>
      <c r="P42" s="70"/>
      <c r="Q42" s="71"/>
      <c r="R42" s="71"/>
      <c r="S42" s="71"/>
      <c r="T42" s="71"/>
      <c r="U42" s="71"/>
      <c r="V42" s="71"/>
      <c r="W42" s="71"/>
      <c r="X42" s="72"/>
      <c r="Y42" s="71"/>
      <c r="Z42" s="71"/>
      <c r="AA42" s="71"/>
      <c r="AB42" s="71"/>
      <c r="AC42" s="71"/>
      <c r="AD42" s="73"/>
      <c r="AE42" s="74"/>
      <c r="AF42" s="74"/>
      <c r="AG42" s="75"/>
      <c r="AH42" s="74"/>
      <c r="AI42" s="71"/>
      <c r="AJ42" s="71"/>
      <c r="AK42" s="71"/>
      <c r="AL42" s="71"/>
      <c r="AM42" s="71"/>
      <c r="AN42" s="71"/>
      <c r="AO42" s="71"/>
      <c r="AP42" s="71"/>
      <c r="AQ42" s="73"/>
      <c r="AR42" s="76"/>
    </row>
    <row r="43" spans="1:44" s="125" customFormat="1" ht="78.75">
      <c r="A43" s="128">
        <v>73.099999999999994</v>
      </c>
      <c r="B43" s="118" t="s">
        <v>502</v>
      </c>
      <c r="C43" s="118" t="s">
        <v>503</v>
      </c>
      <c r="D43" s="119">
        <v>25</v>
      </c>
      <c r="E43" s="120">
        <v>50000</v>
      </c>
      <c r="F43" s="85" t="s">
        <v>29</v>
      </c>
      <c r="G43" s="86" t="s">
        <v>518</v>
      </c>
      <c r="H43" s="86" t="s">
        <v>519</v>
      </c>
      <c r="I43" s="86" t="s">
        <v>520</v>
      </c>
      <c r="J43" s="86" t="s">
        <v>521</v>
      </c>
      <c r="K43" s="82" t="s">
        <v>112</v>
      </c>
      <c r="L43" s="83">
        <f t="shared" ref="L43" si="12">SUM(M43:N43)</f>
        <v>1250000</v>
      </c>
      <c r="M43" s="83"/>
      <c r="N43" s="83">
        <f>D43*E43</f>
        <v>1250000</v>
      </c>
      <c r="O43" s="121" t="s">
        <v>504</v>
      </c>
      <c r="P43" s="122"/>
      <c r="Q43" s="74"/>
      <c r="R43" s="122"/>
      <c r="S43" s="74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75"/>
      <c r="AE43" s="74"/>
      <c r="AF43" s="122"/>
      <c r="AG43" s="123"/>
      <c r="AH43" s="74"/>
      <c r="AI43" s="74"/>
      <c r="AJ43" s="122"/>
      <c r="AK43" s="122"/>
      <c r="AL43" s="122"/>
      <c r="AM43" s="122"/>
      <c r="AN43" s="122"/>
      <c r="AO43" s="122"/>
      <c r="AP43" s="122"/>
      <c r="AQ43" s="122"/>
      <c r="AR43" s="124"/>
    </row>
    <row r="44" spans="1:44" s="125" customFormat="1" ht="56.25">
      <c r="A44" s="128">
        <v>73.2</v>
      </c>
      <c r="B44" s="118" t="s">
        <v>502</v>
      </c>
      <c r="C44" s="118" t="s">
        <v>524</v>
      </c>
      <c r="D44" s="119">
        <v>2</v>
      </c>
      <c r="E44" s="120">
        <v>95000</v>
      </c>
      <c r="F44" s="85" t="s">
        <v>29</v>
      </c>
      <c r="G44" s="86" t="s">
        <v>518</v>
      </c>
      <c r="H44" s="86" t="s">
        <v>519</v>
      </c>
      <c r="I44" s="86" t="s">
        <v>520</v>
      </c>
      <c r="J44" s="86" t="s">
        <v>521</v>
      </c>
      <c r="K44" s="82" t="s">
        <v>112</v>
      </c>
      <c r="L44" s="83">
        <f t="shared" ref="L44" si="13">SUM(M44:N44)</f>
        <v>190000</v>
      </c>
      <c r="M44" s="83"/>
      <c r="N44" s="83">
        <f>D44*E44</f>
        <v>190000</v>
      </c>
      <c r="O44" s="121" t="s">
        <v>534</v>
      </c>
      <c r="P44" s="122"/>
      <c r="Q44" s="74"/>
      <c r="R44" s="122"/>
      <c r="S44" s="74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75"/>
      <c r="AE44" s="74"/>
      <c r="AF44" s="122"/>
      <c r="AG44" s="123"/>
      <c r="AH44" s="74"/>
      <c r="AI44" s="74"/>
      <c r="AJ44" s="122"/>
      <c r="AK44" s="122"/>
      <c r="AL44" s="122"/>
      <c r="AM44" s="122"/>
      <c r="AN44" s="122"/>
      <c r="AO44" s="122"/>
      <c r="AP44" s="122"/>
      <c r="AQ44" s="122"/>
      <c r="AR44" s="124"/>
    </row>
    <row r="45" spans="1:44" s="125" customFormat="1" ht="78.75">
      <c r="A45" s="128">
        <v>73.3</v>
      </c>
      <c r="B45" s="118" t="s">
        <v>502</v>
      </c>
      <c r="C45" s="118" t="s">
        <v>542</v>
      </c>
      <c r="D45" s="119">
        <v>6</v>
      </c>
      <c r="E45" s="120">
        <v>50000</v>
      </c>
      <c r="F45" s="85" t="s">
        <v>29</v>
      </c>
      <c r="G45" s="86" t="s">
        <v>518</v>
      </c>
      <c r="H45" s="86" t="s">
        <v>519</v>
      </c>
      <c r="I45" s="86" t="s">
        <v>520</v>
      </c>
      <c r="J45" s="86" t="s">
        <v>521</v>
      </c>
      <c r="K45" s="82" t="s">
        <v>112</v>
      </c>
      <c r="L45" s="83">
        <f t="shared" ref="L45" si="14">SUM(M45:N45)</f>
        <v>300000</v>
      </c>
      <c r="M45" s="83"/>
      <c r="N45" s="83">
        <f>D45*E45</f>
        <v>300000</v>
      </c>
      <c r="O45" s="121" t="s">
        <v>543</v>
      </c>
      <c r="P45" s="122"/>
      <c r="Q45" s="74"/>
      <c r="R45" s="122"/>
      <c r="S45" s="74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75"/>
      <c r="AE45" s="74"/>
      <c r="AF45" s="122"/>
      <c r="AG45" s="123"/>
      <c r="AH45" s="74"/>
      <c r="AI45" s="74"/>
      <c r="AJ45" s="122"/>
      <c r="AK45" s="122"/>
      <c r="AL45" s="122"/>
      <c r="AM45" s="122"/>
      <c r="AN45" s="122"/>
      <c r="AO45" s="122"/>
      <c r="AP45" s="122"/>
      <c r="AQ45" s="122"/>
      <c r="AR45" s="124"/>
    </row>
    <row r="46" spans="1:44" s="77" customFormat="1" ht="12.75">
      <c r="A46" s="63" t="s">
        <v>91</v>
      </c>
      <c r="B46" s="88" t="s">
        <v>92</v>
      </c>
      <c r="C46" s="88"/>
      <c r="D46" s="89"/>
      <c r="E46" s="90"/>
      <c r="F46" s="87"/>
      <c r="G46" s="88"/>
      <c r="H46" s="88"/>
      <c r="I46" s="88"/>
      <c r="J46" s="88"/>
      <c r="K46" s="91"/>
      <c r="L46" s="92"/>
      <c r="M46" s="92"/>
      <c r="N46" s="92"/>
      <c r="O46" s="93"/>
      <c r="P46" s="70"/>
      <c r="Q46" s="71"/>
      <c r="R46" s="71"/>
      <c r="S46" s="71"/>
      <c r="T46" s="71"/>
      <c r="U46" s="71"/>
      <c r="V46" s="71"/>
      <c r="W46" s="71"/>
      <c r="X46" s="72"/>
      <c r="Y46" s="71"/>
      <c r="Z46" s="71"/>
      <c r="AA46" s="71"/>
      <c r="AB46" s="71"/>
      <c r="AC46" s="71"/>
      <c r="AD46" s="73"/>
      <c r="AE46" s="74"/>
      <c r="AF46" s="74"/>
      <c r="AG46" s="75"/>
      <c r="AH46" s="74"/>
      <c r="AI46" s="71"/>
      <c r="AJ46" s="71"/>
      <c r="AK46" s="71"/>
      <c r="AL46" s="71"/>
      <c r="AM46" s="71"/>
      <c r="AN46" s="71"/>
      <c r="AO46" s="71"/>
      <c r="AP46" s="71"/>
      <c r="AQ46" s="73"/>
      <c r="AR46" s="76"/>
    </row>
    <row r="47" spans="1:44" s="125" customFormat="1" ht="33.75">
      <c r="A47" s="128">
        <v>83.1</v>
      </c>
      <c r="B47" s="118" t="s">
        <v>505</v>
      </c>
      <c r="C47" s="118" t="s">
        <v>503</v>
      </c>
      <c r="D47" s="119">
        <v>5</v>
      </c>
      <c r="E47" s="120">
        <v>18000</v>
      </c>
      <c r="F47" s="85" t="s">
        <v>29</v>
      </c>
      <c r="G47" s="86" t="s">
        <v>518</v>
      </c>
      <c r="H47" s="86" t="s">
        <v>519</v>
      </c>
      <c r="I47" s="86" t="s">
        <v>520</v>
      </c>
      <c r="J47" s="86" t="s">
        <v>521</v>
      </c>
      <c r="K47" s="82" t="s">
        <v>112</v>
      </c>
      <c r="L47" s="83">
        <f t="shared" ref="L47:L51" si="15">SUM(M47:N47)</f>
        <v>90000</v>
      </c>
      <c r="M47" s="83"/>
      <c r="N47" s="83">
        <f>D47*E47</f>
        <v>90000</v>
      </c>
      <c r="O47" s="121" t="s">
        <v>506</v>
      </c>
      <c r="P47" s="122"/>
      <c r="Q47" s="74"/>
      <c r="R47" s="122"/>
      <c r="S47" s="74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75"/>
      <c r="AE47" s="74"/>
      <c r="AF47" s="122"/>
      <c r="AG47" s="123"/>
      <c r="AH47" s="74"/>
      <c r="AI47" s="74"/>
      <c r="AJ47" s="122"/>
      <c r="AK47" s="122"/>
      <c r="AL47" s="122"/>
      <c r="AM47" s="122"/>
      <c r="AN47" s="122"/>
      <c r="AO47" s="122"/>
      <c r="AP47" s="122"/>
      <c r="AQ47" s="122"/>
      <c r="AR47" s="124"/>
    </row>
    <row r="48" spans="1:44" s="125" customFormat="1" ht="112.5">
      <c r="A48" s="128">
        <v>83.2</v>
      </c>
      <c r="B48" s="118" t="s">
        <v>507</v>
      </c>
      <c r="C48" s="118" t="s">
        <v>503</v>
      </c>
      <c r="D48" s="119">
        <v>5</v>
      </c>
      <c r="E48" s="120">
        <v>60000</v>
      </c>
      <c r="F48" s="85" t="s">
        <v>29</v>
      </c>
      <c r="G48" s="86" t="s">
        <v>518</v>
      </c>
      <c r="H48" s="86" t="s">
        <v>519</v>
      </c>
      <c r="I48" s="86" t="s">
        <v>520</v>
      </c>
      <c r="J48" s="86" t="s">
        <v>521</v>
      </c>
      <c r="K48" s="82" t="s">
        <v>112</v>
      </c>
      <c r="L48" s="83">
        <f t="shared" si="15"/>
        <v>300000</v>
      </c>
      <c r="M48" s="83"/>
      <c r="N48" s="83">
        <f>D48*E48</f>
        <v>300000</v>
      </c>
      <c r="O48" s="121" t="s">
        <v>508</v>
      </c>
      <c r="P48" s="122"/>
      <c r="Q48" s="74"/>
      <c r="R48" s="122"/>
      <c r="S48" s="74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75"/>
      <c r="AE48" s="74"/>
      <c r="AF48" s="122"/>
      <c r="AG48" s="123"/>
      <c r="AH48" s="74"/>
      <c r="AI48" s="74"/>
      <c r="AJ48" s="122"/>
      <c r="AK48" s="122"/>
      <c r="AL48" s="122"/>
      <c r="AM48" s="122"/>
      <c r="AN48" s="122"/>
      <c r="AO48" s="122"/>
      <c r="AP48" s="122"/>
      <c r="AQ48" s="122"/>
      <c r="AR48" s="124"/>
    </row>
    <row r="49" spans="1:45" s="125" customFormat="1" ht="33.75">
      <c r="A49" s="128">
        <v>83.3</v>
      </c>
      <c r="B49" s="118" t="s">
        <v>509</v>
      </c>
      <c r="C49" s="118" t="s">
        <v>503</v>
      </c>
      <c r="D49" s="119">
        <v>2</v>
      </c>
      <c r="E49" s="120">
        <v>80000</v>
      </c>
      <c r="F49" s="85" t="s">
        <v>29</v>
      </c>
      <c r="G49" s="86" t="s">
        <v>518</v>
      </c>
      <c r="H49" s="86" t="s">
        <v>519</v>
      </c>
      <c r="I49" s="86" t="s">
        <v>520</v>
      </c>
      <c r="J49" s="86" t="s">
        <v>521</v>
      </c>
      <c r="K49" s="82" t="s">
        <v>112</v>
      </c>
      <c r="L49" s="83">
        <f t="shared" si="15"/>
        <v>160000</v>
      </c>
      <c r="M49" s="83"/>
      <c r="N49" s="83">
        <f>D49*E49</f>
        <v>160000</v>
      </c>
      <c r="O49" s="121" t="s">
        <v>510</v>
      </c>
      <c r="P49" s="122"/>
      <c r="Q49" s="74"/>
      <c r="R49" s="122"/>
      <c r="S49" s="74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75"/>
      <c r="AE49" s="74"/>
      <c r="AF49" s="122"/>
      <c r="AG49" s="123"/>
      <c r="AH49" s="74"/>
      <c r="AI49" s="74"/>
      <c r="AJ49" s="122"/>
      <c r="AK49" s="122"/>
      <c r="AL49" s="122"/>
      <c r="AM49" s="122"/>
      <c r="AN49" s="122"/>
      <c r="AO49" s="122"/>
      <c r="AP49" s="122"/>
      <c r="AQ49" s="122"/>
      <c r="AR49" s="124"/>
    </row>
    <row r="50" spans="1:45" s="125" customFormat="1" ht="67.5">
      <c r="A50" s="128">
        <v>83.4</v>
      </c>
      <c r="B50" s="118" t="s">
        <v>512</v>
      </c>
      <c r="C50" s="118" t="s">
        <v>503</v>
      </c>
      <c r="D50" s="119">
        <v>1</v>
      </c>
      <c r="E50" s="120">
        <v>80000</v>
      </c>
      <c r="F50" s="85" t="s">
        <v>29</v>
      </c>
      <c r="G50" s="86" t="s">
        <v>518</v>
      </c>
      <c r="H50" s="86" t="s">
        <v>519</v>
      </c>
      <c r="I50" s="86" t="s">
        <v>520</v>
      </c>
      <c r="J50" s="86" t="s">
        <v>521</v>
      </c>
      <c r="K50" s="82" t="s">
        <v>112</v>
      </c>
      <c r="L50" s="83">
        <f t="shared" si="15"/>
        <v>80000</v>
      </c>
      <c r="M50" s="83"/>
      <c r="N50" s="83">
        <f>D50*E50</f>
        <v>80000</v>
      </c>
      <c r="O50" s="121" t="s">
        <v>511</v>
      </c>
      <c r="P50" s="122"/>
      <c r="Q50" s="74"/>
      <c r="R50" s="122"/>
      <c r="S50" s="74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75"/>
      <c r="AE50" s="74"/>
      <c r="AF50" s="122"/>
      <c r="AG50" s="123"/>
      <c r="AH50" s="74"/>
      <c r="AI50" s="74"/>
      <c r="AJ50" s="122"/>
      <c r="AK50" s="122"/>
      <c r="AL50" s="122"/>
      <c r="AM50" s="122"/>
      <c r="AN50" s="122"/>
      <c r="AO50" s="122"/>
      <c r="AP50" s="122"/>
      <c r="AQ50" s="122"/>
      <c r="AR50" s="124"/>
    </row>
    <row r="51" spans="1:45" s="125" customFormat="1" ht="90">
      <c r="A51" s="128">
        <v>83.5</v>
      </c>
      <c r="B51" s="118" t="s">
        <v>513</v>
      </c>
      <c r="C51" s="118" t="s">
        <v>503</v>
      </c>
      <c r="D51" s="119">
        <v>1</v>
      </c>
      <c r="E51" s="120">
        <v>200000</v>
      </c>
      <c r="F51" s="85" t="s">
        <v>29</v>
      </c>
      <c r="G51" s="86" t="s">
        <v>518</v>
      </c>
      <c r="H51" s="86" t="s">
        <v>519</v>
      </c>
      <c r="I51" s="86" t="s">
        <v>520</v>
      </c>
      <c r="J51" s="86" t="s">
        <v>521</v>
      </c>
      <c r="K51" s="82" t="s">
        <v>112</v>
      </c>
      <c r="L51" s="83">
        <f t="shared" si="15"/>
        <v>200000</v>
      </c>
      <c r="M51" s="83"/>
      <c r="N51" s="83">
        <f>D51*E51</f>
        <v>200000</v>
      </c>
      <c r="O51" s="121" t="s">
        <v>514</v>
      </c>
      <c r="P51" s="122"/>
      <c r="Q51" s="74"/>
      <c r="R51" s="122"/>
      <c r="S51" s="74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75"/>
      <c r="AE51" s="74"/>
      <c r="AF51" s="122"/>
      <c r="AG51" s="123"/>
      <c r="AH51" s="74"/>
      <c r="AI51" s="74"/>
      <c r="AJ51" s="122"/>
      <c r="AK51" s="122"/>
      <c r="AL51" s="122"/>
      <c r="AM51" s="122"/>
      <c r="AN51" s="122"/>
      <c r="AO51" s="122"/>
      <c r="AP51" s="122"/>
      <c r="AQ51" s="122"/>
      <c r="AR51" s="124"/>
    </row>
    <row r="52" spans="1:45" s="77" customFormat="1" ht="12.75">
      <c r="A52" s="63">
        <v>74</v>
      </c>
      <c r="B52" s="88" t="s">
        <v>81</v>
      </c>
      <c r="C52" s="88"/>
      <c r="D52" s="89"/>
      <c r="E52" s="90"/>
      <c r="F52" s="87"/>
      <c r="G52" s="88"/>
      <c r="H52" s="88"/>
      <c r="I52" s="88"/>
      <c r="J52" s="88"/>
      <c r="K52" s="91"/>
      <c r="L52" s="92"/>
      <c r="M52" s="92"/>
      <c r="N52" s="92"/>
      <c r="O52" s="93"/>
      <c r="P52" s="70"/>
      <c r="Q52" s="71"/>
      <c r="R52" s="71"/>
      <c r="S52" s="71"/>
      <c r="T52" s="71"/>
      <c r="U52" s="71"/>
      <c r="V52" s="71"/>
      <c r="W52" s="71"/>
      <c r="X52" s="72"/>
      <c r="Y52" s="71"/>
      <c r="Z52" s="71"/>
      <c r="AA52" s="71"/>
      <c r="AB52" s="71"/>
      <c r="AC52" s="71"/>
      <c r="AD52" s="73"/>
      <c r="AE52" s="74"/>
      <c r="AF52" s="74"/>
      <c r="AG52" s="75"/>
      <c r="AH52" s="74"/>
      <c r="AI52" s="71"/>
      <c r="AJ52" s="71"/>
      <c r="AK52" s="71"/>
      <c r="AL52" s="71"/>
      <c r="AM52" s="71"/>
      <c r="AN52" s="71"/>
      <c r="AO52" s="71"/>
      <c r="AP52" s="71"/>
      <c r="AQ52" s="73"/>
      <c r="AR52" s="76"/>
    </row>
    <row r="53" spans="1:45" s="77" customFormat="1" ht="12.75">
      <c r="A53" s="78">
        <v>74.099999999999994</v>
      </c>
      <c r="B53" s="79" t="s">
        <v>438</v>
      </c>
      <c r="C53" s="79" t="s">
        <v>49</v>
      </c>
      <c r="D53" s="80">
        <v>8</v>
      </c>
      <c r="E53" s="81">
        <v>80000</v>
      </c>
      <c r="F53" s="85" t="s">
        <v>29</v>
      </c>
      <c r="G53" s="86" t="s">
        <v>518</v>
      </c>
      <c r="H53" s="86" t="s">
        <v>519</v>
      </c>
      <c r="I53" s="86" t="s">
        <v>520</v>
      </c>
      <c r="J53" s="86" t="s">
        <v>521</v>
      </c>
      <c r="K53" s="82" t="s">
        <v>112</v>
      </c>
      <c r="L53" s="83">
        <f t="shared" ref="L53" si="16">SUM(M53:N53)</f>
        <v>640000</v>
      </c>
      <c r="M53" s="83"/>
      <c r="N53" s="83">
        <f>E53*D53</f>
        <v>640000</v>
      </c>
      <c r="O53" s="84" t="s">
        <v>455</v>
      </c>
      <c r="P53" s="70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3"/>
      <c r="AE53" s="74"/>
      <c r="AF53" s="74"/>
      <c r="AG53" s="75"/>
      <c r="AH53" s="74"/>
      <c r="AI53" s="71"/>
      <c r="AJ53" s="71"/>
      <c r="AK53" s="71"/>
      <c r="AL53" s="71"/>
      <c r="AM53" s="71"/>
      <c r="AN53" s="71"/>
      <c r="AO53" s="71"/>
      <c r="AP53" s="71"/>
      <c r="AQ53" s="73"/>
      <c r="AR53" s="76"/>
      <c r="AS53" s="94" t="s">
        <v>439</v>
      </c>
    </row>
    <row r="54" spans="1:45" s="77" customFormat="1" ht="12.75">
      <c r="A54" s="63" t="s">
        <v>262</v>
      </c>
      <c r="B54" s="64" t="s">
        <v>263</v>
      </c>
      <c r="C54" s="64"/>
      <c r="D54" s="65"/>
      <c r="E54" s="66"/>
      <c r="F54" s="87"/>
      <c r="G54" s="88"/>
      <c r="H54" s="88"/>
      <c r="I54" s="88"/>
      <c r="J54" s="88"/>
      <c r="K54" s="67"/>
      <c r="L54" s="68"/>
      <c r="M54" s="68"/>
      <c r="N54" s="68"/>
      <c r="O54" s="69"/>
      <c r="P54" s="70"/>
      <c r="Q54" s="71"/>
      <c r="R54" s="71"/>
      <c r="S54" s="71"/>
      <c r="T54" s="71"/>
      <c r="U54" s="71"/>
      <c r="V54" s="71"/>
      <c r="W54" s="71"/>
      <c r="X54" s="72"/>
      <c r="Y54" s="71"/>
      <c r="Z54" s="71"/>
      <c r="AA54" s="71"/>
      <c r="AB54" s="71"/>
      <c r="AC54" s="71"/>
      <c r="AD54" s="73"/>
      <c r="AE54" s="74"/>
      <c r="AF54" s="74"/>
      <c r="AG54" s="75"/>
      <c r="AH54" s="74"/>
      <c r="AI54" s="71"/>
      <c r="AJ54" s="71"/>
      <c r="AK54" s="71"/>
      <c r="AL54" s="71"/>
      <c r="AM54" s="71"/>
      <c r="AN54" s="71"/>
      <c r="AO54" s="71"/>
      <c r="AP54" s="71"/>
      <c r="AQ54" s="73"/>
      <c r="AR54" s="76"/>
    </row>
    <row r="55" spans="1:45" s="77" customFormat="1" ht="67.5">
      <c r="A55" s="78">
        <v>93.1</v>
      </c>
      <c r="B55" s="79" t="s">
        <v>483</v>
      </c>
      <c r="C55" s="79" t="s">
        <v>484</v>
      </c>
      <c r="D55" s="80">
        <v>1</v>
      </c>
      <c r="E55" s="81">
        <v>350000</v>
      </c>
      <c r="F55" s="85" t="s">
        <v>29</v>
      </c>
      <c r="G55" s="86" t="s">
        <v>518</v>
      </c>
      <c r="H55" s="86" t="s">
        <v>519</v>
      </c>
      <c r="I55" s="86" t="s">
        <v>520</v>
      </c>
      <c r="J55" s="86" t="s">
        <v>521</v>
      </c>
      <c r="K55" s="82" t="s">
        <v>112</v>
      </c>
      <c r="L55" s="83">
        <f t="shared" ref="L55:L68" si="17">SUM(M55:N55)</f>
        <v>350000</v>
      </c>
      <c r="M55" s="83"/>
      <c r="N55" s="83">
        <f>D55*E55</f>
        <v>350000</v>
      </c>
      <c r="O55" s="84" t="s">
        <v>485</v>
      </c>
      <c r="P55" s="70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3"/>
      <c r="AE55" s="74"/>
      <c r="AF55" s="74"/>
      <c r="AG55" s="75"/>
      <c r="AH55" s="74"/>
      <c r="AI55" s="71"/>
      <c r="AJ55" s="71"/>
      <c r="AK55" s="71"/>
      <c r="AL55" s="71"/>
      <c r="AM55" s="71"/>
      <c r="AN55" s="71"/>
      <c r="AO55" s="71"/>
      <c r="AP55" s="71"/>
      <c r="AQ55" s="73"/>
      <c r="AR55" s="76"/>
      <c r="AS55" s="94"/>
    </row>
    <row r="56" spans="1:45" s="77" customFormat="1" ht="12.75">
      <c r="A56" s="78">
        <v>93.2</v>
      </c>
      <c r="B56" s="79" t="s">
        <v>486</v>
      </c>
      <c r="C56" s="79" t="s">
        <v>484</v>
      </c>
      <c r="D56" s="80">
        <v>2</v>
      </c>
      <c r="E56" s="81">
        <v>1000</v>
      </c>
      <c r="F56" s="85" t="s">
        <v>29</v>
      </c>
      <c r="G56" s="86" t="s">
        <v>518</v>
      </c>
      <c r="H56" s="86" t="s">
        <v>519</v>
      </c>
      <c r="I56" s="86" t="s">
        <v>520</v>
      </c>
      <c r="J56" s="86" t="s">
        <v>521</v>
      </c>
      <c r="K56" s="82" t="s">
        <v>112</v>
      </c>
      <c r="L56" s="83">
        <f t="shared" ref="L56:L66" si="18">SUM(M56:N56)</f>
        <v>2000</v>
      </c>
      <c r="M56" s="83">
        <f t="shared" ref="M56:M68" si="19">E56*D56</f>
        <v>2000</v>
      </c>
      <c r="N56" s="83"/>
      <c r="O56" s="84" t="s">
        <v>487</v>
      </c>
      <c r="P56" s="70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3"/>
      <c r="AE56" s="74"/>
      <c r="AF56" s="74"/>
      <c r="AG56" s="75"/>
      <c r="AH56" s="74"/>
      <c r="AI56" s="71"/>
      <c r="AJ56" s="71"/>
      <c r="AK56" s="71"/>
      <c r="AL56" s="71"/>
      <c r="AM56" s="71"/>
      <c r="AN56" s="71"/>
      <c r="AO56" s="71"/>
      <c r="AP56" s="71"/>
      <c r="AQ56" s="73"/>
      <c r="AR56" s="76"/>
      <c r="AS56" s="94"/>
    </row>
    <row r="57" spans="1:45" s="77" customFormat="1" ht="12.75">
      <c r="A57" s="78">
        <v>93.3</v>
      </c>
      <c r="B57" s="79" t="s">
        <v>486</v>
      </c>
      <c r="C57" s="79" t="s">
        <v>484</v>
      </c>
      <c r="D57" s="80">
        <v>2</v>
      </c>
      <c r="E57" s="81">
        <v>1000</v>
      </c>
      <c r="F57" s="85" t="s">
        <v>29</v>
      </c>
      <c r="G57" s="86" t="s">
        <v>518</v>
      </c>
      <c r="H57" s="86" t="s">
        <v>519</v>
      </c>
      <c r="I57" s="86" t="s">
        <v>520</v>
      </c>
      <c r="J57" s="86" t="s">
        <v>521</v>
      </c>
      <c r="K57" s="82" t="s">
        <v>112</v>
      </c>
      <c r="L57" s="83">
        <f t="shared" si="18"/>
        <v>2000</v>
      </c>
      <c r="M57" s="83">
        <f t="shared" si="19"/>
        <v>2000</v>
      </c>
      <c r="N57" s="83"/>
      <c r="O57" s="84" t="s">
        <v>488</v>
      </c>
      <c r="P57" s="70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3"/>
      <c r="AE57" s="74"/>
      <c r="AF57" s="74"/>
      <c r="AG57" s="75"/>
      <c r="AH57" s="74"/>
      <c r="AI57" s="71"/>
      <c r="AJ57" s="71"/>
      <c r="AK57" s="71"/>
      <c r="AL57" s="71"/>
      <c r="AM57" s="71"/>
      <c r="AN57" s="71"/>
      <c r="AO57" s="71"/>
      <c r="AP57" s="71"/>
      <c r="AQ57" s="73"/>
      <c r="AR57" s="76"/>
      <c r="AS57" s="94"/>
    </row>
    <row r="58" spans="1:45" s="77" customFormat="1" ht="12.75">
      <c r="A58" s="78">
        <v>93.4</v>
      </c>
      <c r="B58" s="79" t="s">
        <v>486</v>
      </c>
      <c r="C58" s="79" t="s">
        <v>484</v>
      </c>
      <c r="D58" s="80">
        <v>2</v>
      </c>
      <c r="E58" s="81">
        <v>1000</v>
      </c>
      <c r="F58" s="85" t="s">
        <v>29</v>
      </c>
      <c r="G58" s="86" t="s">
        <v>518</v>
      </c>
      <c r="H58" s="86" t="s">
        <v>519</v>
      </c>
      <c r="I58" s="86" t="s">
        <v>520</v>
      </c>
      <c r="J58" s="86" t="s">
        <v>521</v>
      </c>
      <c r="K58" s="82" t="s">
        <v>112</v>
      </c>
      <c r="L58" s="83">
        <f t="shared" si="18"/>
        <v>2000</v>
      </c>
      <c r="M58" s="83">
        <f t="shared" si="19"/>
        <v>2000</v>
      </c>
      <c r="N58" s="83"/>
      <c r="O58" s="84" t="s">
        <v>491</v>
      </c>
      <c r="P58" s="70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3"/>
      <c r="AE58" s="74"/>
      <c r="AF58" s="74"/>
      <c r="AG58" s="75"/>
      <c r="AH58" s="74"/>
      <c r="AI58" s="71"/>
      <c r="AJ58" s="71"/>
      <c r="AK58" s="71"/>
      <c r="AL58" s="71"/>
      <c r="AM58" s="71"/>
      <c r="AN58" s="71"/>
      <c r="AO58" s="71"/>
      <c r="AP58" s="71"/>
      <c r="AQ58" s="73"/>
      <c r="AR58" s="76"/>
      <c r="AS58" s="94"/>
    </row>
    <row r="59" spans="1:45" s="77" customFormat="1" ht="12.75">
      <c r="A59" s="78">
        <v>93.5</v>
      </c>
      <c r="B59" s="79" t="s">
        <v>486</v>
      </c>
      <c r="C59" s="79" t="s">
        <v>484</v>
      </c>
      <c r="D59" s="80">
        <v>2</v>
      </c>
      <c r="E59" s="81">
        <v>1000</v>
      </c>
      <c r="F59" s="85" t="s">
        <v>29</v>
      </c>
      <c r="G59" s="86" t="s">
        <v>518</v>
      </c>
      <c r="H59" s="86" t="s">
        <v>519</v>
      </c>
      <c r="I59" s="86" t="s">
        <v>520</v>
      </c>
      <c r="J59" s="86" t="s">
        <v>521</v>
      </c>
      <c r="K59" s="82" t="s">
        <v>112</v>
      </c>
      <c r="L59" s="83">
        <f t="shared" si="18"/>
        <v>2000</v>
      </c>
      <c r="M59" s="83">
        <f t="shared" si="19"/>
        <v>2000</v>
      </c>
      <c r="N59" s="83"/>
      <c r="O59" s="84" t="s">
        <v>490</v>
      </c>
      <c r="P59" s="70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3"/>
      <c r="AE59" s="74"/>
      <c r="AF59" s="74"/>
      <c r="AG59" s="75"/>
      <c r="AH59" s="74"/>
      <c r="AI59" s="71"/>
      <c r="AJ59" s="71"/>
      <c r="AK59" s="71"/>
      <c r="AL59" s="71"/>
      <c r="AM59" s="71"/>
      <c r="AN59" s="71"/>
      <c r="AO59" s="71"/>
      <c r="AP59" s="71"/>
      <c r="AQ59" s="73"/>
      <c r="AR59" s="76"/>
      <c r="AS59" s="94"/>
    </row>
    <row r="60" spans="1:45" s="77" customFormat="1" ht="12.75">
      <c r="A60" s="78">
        <v>93.6</v>
      </c>
      <c r="B60" s="79" t="s">
        <v>486</v>
      </c>
      <c r="C60" s="79" t="s">
        <v>484</v>
      </c>
      <c r="D60" s="80">
        <v>2</v>
      </c>
      <c r="E60" s="81">
        <v>1000</v>
      </c>
      <c r="F60" s="85" t="s">
        <v>29</v>
      </c>
      <c r="G60" s="86" t="s">
        <v>518</v>
      </c>
      <c r="H60" s="86" t="s">
        <v>519</v>
      </c>
      <c r="I60" s="86" t="s">
        <v>520</v>
      </c>
      <c r="J60" s="86" t="s">
        <v>521</v>
      </c>
      <c r="K60" s="82" t="s">
        <v>112</v>
      </c>
      <c r="L60" s="83">
        <f t="shared" si="18"/>
        <v>2000</v>
      </c>
      <c r="M60" s="83">
        <f t="shared" si="19"/>
        <v>2000</v>
      </c>
      <c r="N60" s="83"/>
      <c r="O60" s="84" t="s">
        <v>489</v>
      </c>
      <c r="P60" s="70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3"/>
      <c r="AE60" s="74"/>
      <c r="AF60" s="74"/>
      <c r="AG60" s="75"/>
      <c r="AH60" s="74"/>
      <c r="AI60" s="71"/>
      <c r="AJ60" s="71"/>
      <c r="AK60" s="71"/>
      <c r="AL60" s="71"/>
      <c r="AM60" s="71"/>
      <c r="AN60" s="71"/>
      <c r="AO60" s="71"/>
      <c r="AP60" s="71"/>
      <c r="AQ60" s="73"/>
      <c r="AR60" s="76"/>
      <c r="AS60" s="94"/>
    </row>
    <row r="61" spans="1:45" s="77" customFormat="1" ht="12.75">
      <c r="A61" s="78">
        <v>93.7</v>
      </c>
      <c r="B61" s="79" t="s">
        <v>486</v>
      </c>
      <c r="C61" s="79" t="s">
        <v>484</v>
      </c>
      <c r="D61" s="80">
        <v>2</v>
      </c>
      <c r="E61" s="81">
        <v>1000</v>
      </c>
      <c r="F61" s="85" t="s">
        <v>29</v>
      </c>
      <c r="G61" s="86" t="s">
        <v>518</v>
      </c>
      <c r="H61" s="86" t="s">
        <v>519</v>
      </c>
      <c r="I61" s="86" t="s">
        <v>520</v>
      </c>
      <c r="J61" s="86" t="s">
        <v>521</v>
      </c>
      <c r="K61" s="82" t="s">
        <v>112</v>
      </c>
      <c r="L61" s="83">
        <f t="shared" si="18"/>
        <v>2000</v>
      </c>
      <c r="M61" s="83">
        <f t="shared" si="19"/>
        <v>2000</v>
      </c>
      <c r="N61" s="83"/>
      <c r="O61" s="84" t="s">
        <v>492</v>
      </c>
      <c r="P61" s="70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3"/>
      <c r="AE61" s="74"/>
      <c r="AF61" s="74"/>
      <c r="AG61" s="75"/>
      <c r="AH61" s="74"/>
      <c r="AI61" s="71"/>
      <c r="AJ61" s="71"/>
      <c r="AK61" s="71"/>
      <c r="AL61" s="71"/>
      <c r="AM61" s="71"/>
      <c r="AN61" s="71"/>
      <c r="AO61" s="71"/>
      <c r="AP61" s="71"/>
      <c r="AQ61" s="73"/>
      <c r="AR61" s="76"/>
      <c r="AS61" s="94"/>
    </row>
    <row r="62" spans="1:45" s="77" customFormat="1" ht="12.75">
      <c r="A62" s="78">
        <v>93.800000000000097</v>
      </c>
      <c r="B62" s="79" t="s">
        <v>486</v>
      </c>
      <c r="C62" s="79" t="s">
        <v>484</v>
      </c>
      <c r="D62" s="80">
        <v>2</v>
      </c>
      <c r="E62" s="81">
        <v>1000</v>
      </c>
      <c r="F62" s="85" t="s">
        <v>29</v>
      </c>
      <c r="G62" s="86" t="s">
        <v>518</v>
      </c>
      <c r="H62" s="86" t="s">
        <v>519</v>
      </c>
      <c r="I62" s="86" t="s">
        <v>520</v>
      </c>
      <c r="J62" s="86" t="s">
        <v>521</v>
      </c>
      <c r="K62" s="82" t="s">
        <v>112</v>
      </c>
      <c r="L62" s="83">
        <f t="shared" si="18"/>
        <v>2000</v>
      </c>
      <c r="M62" s="83">
        <f t="shared" si="19"/>
        <v>2000</v>
      </c>
      <c r="N62" s="83"/>
      <c r="O62" s="84" t="s">
        <v>493</v>
      </c>
      <c r="P62" s="70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3"/>
      <c r="AE62" s="74"/>
      <c r="AF62" s="74"/>
      <c r="AG62" s="75"/>
      <c r="AH62" s="74"/>
      <c r="AI62" s="71"/>
      <c r="AJ62" s="71"/>
      <c r="AK62" s="71"/>
      <c r="AL62" s="71"/>
      <c r="AM62" s="71"/>
      <c r="AN62" s="71"/>
      <c r="AO62" s="71"/>
      <c r="AP62" s="71"/>
      <c r="AQ62" s="73"/>
      <c r="AR62" s="76"/>
      <c r="AS62" s="94"/>
    </row>
    <row r="63" spans="1:45" s="77" customFormat="1" ht="12.75">
      <c r="A63" s="78">
        <v>93.900000000000105</v>
      </c>
      <c r="B63" s="79" t="s">
        <v>486</v>
      </c>
      <c r="C63" s="79" t="s">
        <v>484</v>
      </c>
      <c r="D63" s="80">
        <v>2</v>
      </c>
      <c r="E63" s="81">
        <v>1000</v>
      </c>
      <c r="F63" s="85" t="s">
        <v>29</v>
      </c>
      <c r="G63" s="86" t="s">
        <v>518</v>
      </c>
      <c r="H63" s="86" t="s">
        <v>519</v>
      </c>
      <c r="I63" s="86" t="s">
        <v>520</v>
      </c>
      <c r="J63" s="86" t="s">
        <v>521</v>
      </c>
      <c r="K63" s="82" t="s">
        <v>112</v>
      </c>
      <c r="L63" s="83">
        <f t="shared" si="18"/>
        <v>2000</v>
      </c>
      <c r="M63" s="83">
        <f t="shared" si="19"/>
        <v>2000</v>
      </c>
      <c r="N63" s="83"/>
      <c r="O63" s="84" t="s">
        <v>494</v>
      </c>
      <c r="P63" s="70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3"/>
      <c r="AE63" s="74"/>
      <c r="AF63" s="74"/>
      <c r="AG63" s="75"/>
      <c r="AH63" s="74"/>
      <c r="AI63" s="71"/>
      <c r="AJ63" s="71"/>
      <c r="AK63" s="71"/>
      <c r="AL63" s="71"/>
      <c r="AM63" s="71"/>
      <c r="AN63" s="71"/>
      <c r="AO63" s="71"/>
      <c r="AP63" s="71"/>
      <c r="AQ63" s="73"/>
      <c r="AR63" s="76"/>
      <c r="AS63" s="94"/>
    </row>
    <row r="64" spans="1:45" s="77" customFormat="1" ht="12.75">
      <c r="A64" s="117">
        <v>93.1</v>
      </c>
      <c r="B64" s="79" t="s">
        <v>495</v>
      </c>
      <c r="C64" s="79" t="s">
        <v>484</v>
      </c>
      <c r="D64" s="80">
        <v>2</v>
      </c>
      <c r="E64" s="81">
        <v>1000</v>
      </c>
      <c r="F64" s="85" t="s">
        <v>29</v>
      </c>
      <c r="G64" s="86" t="s">
        <v>518</v>
      </c>
      <c r="H64" s="86" t="s">
        <v>519</v>
      </c>
      <c r="I64" s="86" t="s">
        <v>520</v>
      </c>
      <c r="J64" s="86" t="s">
        <v>521</v>
      </c>
      <c r="K64" s="82" t="s">
        <v>112</v>
      </c>
      <c r="L64" s="83">
        <f t="shared" si="18"/>
        <v>2000</v>
      </c>
      <c r="M64" s="83">
        <f t="shared" si="19"/>
        <v>2000</v>
      </c>
      <c r="N64" s="83"/>
      <c r="O64" s="84" t="s">
        <v>496</v>
      </c>
      <c r="P64" s="70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3"/>
      <c r="AE64" s="74"/>
      <c r="AF64" s="74"/>
      <c r="AG64" s="75"/>
      <c r="AH64" s="74"/>
      <c r="AI64" s="71"/>
      <c r="AJ64" s="71"/>
      <c r="AK64" s="71"/>
      <c r="AL64" s="71"/>
      <c r="AM64" s="71"/>
      <c r="AN64" s="71"/>
      <c r="AO64" s="71"/>
      <c r="AP64" s="71"/>
      <c r="AQ64" s="73"/>
      <c r="AR64" s="76"/>
      <c r="AS64" s="94"/>
    </row>
    <row r="65" spans="1:45" s="77" customFormat="1" ht="12.75">
      <c r="A65" s="78">
        <v>93.11</v>
      </c>
      <c r="B65" s="79" t="s">
        <v>497</v>
      </c>
      <c r="C65" s="79" t="s">
        <v>484</v>
      </c>
      <c r="D65" s="80">
        <v>2</v>
      </c>
      <c r="E65" s="81">
        <v>1000</v>
      </c>
      <c r="F65" s="85" t="s">
        <v>29</v>
      </c>
      <c r="G65" s="86" t="s">
        <v>518</v>
      </c>
      <c r="H65" s="86" t="s">
        <v>519</v>
      </c>
      <c r="I65" s="86" t="s">
        <v>520</v>
      </c>
      <c r="J65" s="86" t="s">
        <v>521</v>
      </c>
      <c r="K65" s="82" t="s">
        <v>112</v>
      </c>
      <c r="L65" s="83">
        <f t="shared" si="18"/>
        <v>2000</v>
      </c>
      <c r="M65" s="83">
        <f t="shared" si="19"/>
        <v>2000</v>
      </c>
      <c r="N65" s="83"/>
      <c r="O65" s="84" t="s">
        <v>496</v>
      </c>
      <c r="P65" s="70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3"/>
      <c r="AE65" s="74"/>
      <c r="AF65" s="74"/>
      <c r="AG65" s="75"/>
      <c r="AH65" s="74"/>
      <c r="AI65" s="71"/>
      <c r="AJ65" s="71"/>
      <c r="AK65" s="71"/>
      <c r="AL65" s="71"/>
      <c r="AM65" s="71"/>
      <c r="AN65" s="71"/>
      <c r="AO65" s="71"/>
      <c r="AP65" s="71"/>
      <c r="AQ65" s="73"/>
      <c r="AR65" s="76"/>
      <c r="AS65" s="94"/>
    </row>
    <row r="66" spans="1:45" s="77" customFormat="1" ht="12.75">
      <c r="A66" s="117">
        <v>93.12</v>
      </c>
      <c r="B66" s="79" t="s">
        <v>498</v>
      </c>
      <c r="C66" s="79" t="s">
        <v>484</v>
      </c>
      <c r="D66" s="80">
        <v>2</v>
      </c>
      <c r="E66" s="81">
        <v>1000</v>
      </c>
      <c r="F66" s="85" t="s">
        <v>29</v>
      </c>
      <c r="G66" s="86" t="s">
        <v>518</v>
      </c>
      <c r="H66" s="86" t="s">
        <v>519</v>
      </c>
      <c r="I66" s="86" t="s">
        <v>520</v>
      </c>
      <c r="J66" s="86" t="s">
        <v>521</v>
      </c>
      <c r="K66" s="82" t="s">
        <v>112</v>
      </c>
      <c r="L66" s="83">
        <f t="shared" si="18"/>
        <v>2000</v>
      </c>
      <c r="M66" s="83">
        <f t="shared" si="19"/>
        <v>2000</v>
      </c>
      <c r="N66" s="83"/>
      <c r="O66" s="84" t="s">
        <v>499</v>
      </c>
      <c r="P66" s="70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3"/>
      <c r="AE66" s="74"/>
      <c r="AF66" s="74"/>
      <c r="AG66" s="75"/>
      <c r="AH66" s="74"/>
      <c r="AI66" s="71"/>
      <c r="AJ66" s="71"/>
      <c r="AK66" s="71"/>
      <c r="AL66" s="71"/>
      <c r="AM66" s="71"/>
      <c r="AN66" s="71"/>
      <c r="AO66" s="71"/>
      <c r="AP66" s="71"/>
      <c r="AQ66" s="73"/>
      <c r="AR66" s="76"/>
      <c r="AS66" s="94"/>
    </row>
    <row r="67" spans="1:45" s="77" customFormat="1" ht="12.75">
      <c r="A67" s="78">
        <v>93.13</v>
      </c>
      <c r="B67" s="79" t="s">
        <v>500</v>
      </c>
      <c r="C67" s="79" t="s">
        <v>484</v>
      </c>
      <c r="D67" s="80">
        <v>3</v>
      </c>
      <c r="E67" s="81">
        <v>1000</v>
      </c>
      <c r="F67" s="85" t="s">
        <v>29</v>
      </c>
      <c r="G67" s="86" t="s">
        <v>518</v>
      </c>
      <c r="H67" s="86" t="s">
        <v>519</v>
      </c>
      <c r="I67" s="86" t="s">
        <v>520</v>
      </c>
      <c r="J67" s="86" t="s">
        <v>521</v>
      </c>
      <c r="K67" s="82" t="s">
        <v>112</v>
      </c>
      <c r="L67" s="83">
        <f t="shared" si="17"/>
        <v>3000</v>
      </c>
      <c r="M67" s="83">
        <f t="shared" si="19"/>
        <v>3000</v>
      </c>
      <c r="N67" s="83"/>
      <c r="O67" s="84" t="s">
        <v>499</v>
      </c>
      <c r="P67" s="70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3"/>
      <c r="AE67" s="74"/>
      <c r="AF67" s="74"/>
      <c r="AG67" s="75"/>
      <c r="AH67" s="74"/>
      <c r="AI67" s="71"/>
      <c r="AJ67" s="71"/>
      <c r="AK67" s="71"/>
      <c r="AL67" s="71"/>
      <c r="AM67" s="71"/>
      <c r="AN67" s="71"/>
      <c r="AO67" s="71"/>
      <c r="AP67" s="71"/>
      <c r="AQ67" s="73"/>
      <c r="AR67" s="76"/>
      <c r="AS67" s="94"/>
    </row>
    <row r="68" spans="1:45" s="77" customFormat="1" ht="67.5">
      <c r="A68" s="117">
        <v>93.14</v>
      </c>
      <c r="B68" s="79" t="s">
        <v>501</v>
      </c>
      <c r="C68" s="79" t="s">
        <v>484</v>
      </c>
      <c r="D68" s="80">
        <v>1</v>
      </c>
      <c r="E68" s="81">
        <v>40000</v>
      </c>
      <c r="F68" s="85" t="s">
        <v>29</v>
      </c>
      <c r="G68" s="86" t="s">
        <v>518</v>
      </c>
      <c r="H68" s="86" t="s">
        <v>519</v>
      </c>
      <c r="I68" s="86" t="s">
        <v>520</v>
      </c>
      <c r="J68" s="86" t="s">
        <v>521</v>
      </c>
      <c r="K68" s="82" t="s">
        <v>112</v>
      </c>
      <c r="L68" s="83">
        <f t="shared" si="17"/>
        <v>40000</v>
      </c>
      <c r="M68" s="83">
        <f t="shared" si="19"/>
        <v>40000</v>
      </c>
      <c r="N68" s="83"/>
      <c r="O68" s="84" t="s">
        <v>517</v>
      </c>
      <c r="P68" s="70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3"/>
      <c r="AE68" s="74"/>
      <c r="AF68" s="74"/>
      <c r="AG68" s="75"/>
      <c r="AH68" s="74"/>
      <c r="AI68" s="71"/>
      <c r="AJ68" s="71"/>
      <c r="AK68" s="71"/>
      <c r="AL68" s="71"/>
      <c r="AM68" s="71"/>
      <c r="AN68" s="71"/>
      <c r="AO68" s="71"/>
      <c r="AP68" s="71"/>
      <c r="AQ68" s="73"/>
      <c r="AR68" s="76"/>
      <c r="AS68" s="94"/>
    </row>
    <row r="69" spans="1:45" s="77" customFormat="1" ht="12.75">
      <c r="A69" s="63" t="s">
        <v>93</v>
      </c>
      <c r="B69" s="64" t="s">
        <v>94</v>
      </c>
      <c r="C69" s="64"/>
      <c r="D69" s="65"/>
      <c r="E69" s="66"/>
      <c r="F69" s="87"/>
      <c r="G69" s="88"/>
      <c r="H69" s="88"/>
      <c r="I69" s="88"/>
      <c r="J69" s="88"/>
      <c r="K69" s="67"/>
      <c r="L69" s="68"/>
      <c r="M69" s="68"/>
      <c r="N69" s="68"/>
      <c r="O69" s="69"/>
      <c r="P69" s="70"/>
      <c r="Q69" s="71"/>
      <c r="R69" s="71"/>
      <c r="S69" s="71"/>
      <c r="T69" s="71"/>
      <c r="U69" s="71"/>
      <c r="V69" s="71"/>
      <c r="W69" s="71"/>
      <c r="X69" s="72"/>
      <c r="Y69" s="71"/>
      <c r="Z69" s="71"/>
      <c r="AA69" s="71"/>
      <c r="AB69" s="71"/>
      <c r="AC69" s="71"/>
      <c r="AD69" s="73"/>
      <c r="AE69" s="74"/>
      <c r="AF69" s="74"/>
      <c r="AG69" s="75"/>
      <c r="AH69" s="74"/>
      <c r="AI69" s="71"/>
      <c r="AJ69" s="71"/>
      <c r="AK69" s="71"/>
      <c r="AL69" s="71"/>
      <c r="AM69" s="71"/>
      <c r="AN69" s="71"/>
      <c r="AO69" s="71"/>
      <c r="AP69" s="71"/>
      <c r="AQ69" s="73"/>
      <c r="AR69" s="76"/>
    </row>
    <row r="70" spans="1:45" s="77" customFormat="1" ht="67.5">
      <c r="A70" s="78">
        <v>98.1</v>
      </c>
      <c r="B70" s="79" t="s">
        <v>522</v>
      </c>
      <c r="C70" s="79" t="s">
        <v>39</v>
      </c>
      <c r="D70" s="80">
        <v>1</v>
      </c>
      <c r="E70" s="81">
        <v>80000</v>
      </c>
      <c r="F70" s="85" t="s">
        <v>29</v>
      </c>
      <c r="G70" s="86" t="s">
        <v>518</v>
      </c>
      <c r="H70" s="86" t="s">
        <v>519</v>
      </c>
      <c r="I70" s="86" t="s">
        <v>520</v>
      </c>
      <c r="J70" s="86" t="s">
        <v>521</v>
      </c>
      <c r="K70" s="82" t="s">
        <v>112</v>
      </c>
      <c r="L70" s="83">
        <f t="shared" ref="L70:L80" si="20">SUM(M70:N70)</f>
        <v>80000</v>
      </c>
      <c r="M70" s="83"/>
      <c r="N70" s="83">
        <f>E70*D70</f>
        <v>80000</v>
      </c>
      <c r="O70" s="84" t="s">
        <v>440</v>
      </c>
      <c r="P70" s="70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3"/>
      <c r="AE70" s="74"/>
      <c r="AF70" s="74"/>
      <c r="AG70" s="75"/>
      <c r="AH70" s="74"/>
      <c r="AI70" s="71"/>
      <c r="AJ70" s="71"/>
      <c r="AK70" s="71"/>
      <c r="AL70" s="71"/>
      <c r="AM70" s="71"/>
      <c r="AN70" s="71"/>
      <c r="AO70" s="71"/>
      <c r="AP70" s="71"/>
      <c r="AQ70" s="73"/>
      <c r="AR70" s="76"/>
      <c r="AS70" s="94" t="s">
        <v>441</v>
      </c>
    </row>
    <row r="71" spans="1:45" s="77" customFormat="1" ht="12.75">
      <c r="A71" s="63" t="s">
        <v>110</v>
      </c>
      <c r="B71" s="64" t="s">
        <v>111</v>
      </c>
      <c r="C71" s="64"/>
      <c r="D71" s="65"/>
      <c r="E71" s="66"/>
      <c r="F71" s="87"/>
      <c r="G71" s="88"/>
      <c r="H71" s="88"/>
      <c r="I71" s="88"/>
      <c r="J71" s="88"/>
      <c r="K71" s="67"/>
      <c r="L71" s="68"/>
      <c r="M71" s="68"/>
      <c r="N71" s="68"/>
      <c r="O71" s="69"/>
      <c r="P71" s="70"/>
      <c r="Q71" s="71"/>
      <c r="R71" s="71"/>
      <c r="S71" s="71"/>
      <c r="T71" s="71"/>
      <c r="U71" s="71"/>
      <c r="V71" s="71"/>
      <c r="W71" s="71"/>
      <c r="X71" s="72"/>
      <c r="Y71" s="71"/>
      <c r="Z71" s="71"/>
      <c r="AA71" s="71"/>
      <c r="AB71" s="71"/>
      <c r="AC71" s="71"/>
      <c r="AD71" s="73"/>
      <c r="AE71" s="74"/>
      <c r="AF71" s="74"/>
      <c r="AG71" s="75"/>
      <c r="AH71" s="74"/>
      <c r="AI71" s="71"/>
      <c r="AJ71" s="71"/>
      <c r="AK71" s="71"/>
      <c r="AL71" s="71"/>
      <c r="AM71" s="71"/>
      <c r="AN71" s="71"/>
      <c r="AO71" s="71"/>
      <c r="AP71" s="71"/>
      <c r="AQ71" s="73"/>
      <c r="AR71" s="76"/>
    </row>
    <row r="72" spans="1:45" s="77" customFormat="1" ht="123.75">
      <c r="A72" s="78">
        <v>101.1</v>
      </c>
      <c r="B72" s="79" t="s">
        <v>442</v>
      </c>
      <c r="C72" s="79" t="s">
        <v>70</v>
      </c>
      <c r="D72" s="80">
        <v>1</v>
      </c>
      <c r="E72" s="81">
        <v>450000</v>
      </c>
      <c r="F72" s="85" t="s">
        <v>29</v>
      </c>
      <c r="G72" s="86" t="s">
        <v>518</v>
      </c>
      <c r="H72" s="86" t="s">
        <v>519</v>
      </c>
      <c r="I72" s="86" t="s">
        <v>520</v>
      </c>
      <c r="J72" s="86" t="s">
        <v>521</v>
      </c>
      <c r="K72" s="82" t="s">
        <v>112</v>
      </c>
      <c r="L72" s="83">
        <f t="shared" si="20"/>
        <v>450000</v>
      </c>
      <c r="M72" s="83"/>
      <c r="N72" s="83">
        <f t="shared" ref="N72:N74" si="21">E72*D72</f>
        <v>450000</v>
      </c>
      <c r="O72" s="84" t="s">
        <v>443</v>
      </c>
      <c r="P72" s="70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3"/>
      <c r="AE72" s="74"/>
      <c r="AF72" s="74"/>
      <c r="AG72" s="75"/>
      <c r="AH72" s="74"/>
      <c r="AI72" s="71"/>
      <c r="AJ72" s="71"/>
      <c r="AK72" s="71"/>
      <c r="AL72" s="71"/>
      <c r="AM72" s="71"/>
      <c r="AN72" s="71"/>
      <c r="AO72" s="71"/>
      <c r="AP72" s="71"/>
      <c r="AQ72" s="73"/>
      <c r="AR72" s="76"/>
      <c r="AS72" s="94" t="s">
        <v>444</v>
      </c>
    </row>
    <row r="73" spans="1:45" s="77" customFormat="1" ht="45">
      <c r="A73" s="78">
        <v>101.2</v>
      </c>
      <c r="B73" s="79" t="s">
        <v>445</v>
      </c>
      <c r="C73" s="79" t="s">
        <v>70</v>
      </c>
      <c r="D73" s="80">
        <v>1</v>
      </c>
      <c r="E73" s="81">
        <v>285000</v>
      </c>
      <c r="F73" s="85" t="s">
        <v>29</v>
      </c>
      <c r="G73" s="86" t="s">
        <v>518</v>
      </c>
      <c r="H73" s="86" t="s">
        <v>519</v>
      </c>
      <c r="I73" s="86" t="s">
        <v>520</v>
      </c>
      <c r="J73" s="86" t="s">
        <v>521</v>
      </c>
      <c r="K73" s="82" t="s">
        <v>112</v>
      </c>
      <c r="L73" s="83">
        <f t="shared" si="20"/>
        <v>285000</v>
      </c>
      <c r="M73" s="83"/>
      <c r="N73" s="83">
        <f t="shared" si="21"/>
        <v>285000</v>
      </c>
      <c r="O73" s="84" t="s">
        <v>446</v>
      </c>
      <c r="P73" s="70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3"/>
      <c r="AE73" s="74"/>
      <c r="AF73" s="74"/>
      <c r="AG73" s="75"/>
      <c r="AH73" s="74"/>
      <c r="AI73" s="71"/>
      <c r="AJ73" s="71"/>
      <c r="AK73" s="71"/>
      <c r="AL73" s="71"/>
      <c r="AM73" s="71"/>
      <c r="AN73" s="71"/>
      <c r="AO73" s="71"/>
      <c r="AP73" s="71"/>
      <c r="AQ73" s="73"/>
      <c r="AR73" s="76"/>
      <c r="AS73" s="94" t="s">
        <v>444</v>
      </c>
    </row>
    <row r="74" spans="1:45" s="77" customFormat="1" ht="90">
      <c r="A74" s="78">
        <v>101.3</v>
      </c>
      <c r="B74" s="79" t="s">
        <v>447</v>
      </c>
      <c r="C74" s="79" t="s">
        <v>70</v>
      </c>
      <c r="D74" s="80">
        <v>1</v>
      </c>
      <c r="E74" s="81">
        <v>950000</v>
      </c>
      <c r="F74" s="85" t="s">
        <v>29</v>
      </c>
      <c r="G74" s="86" t="s">
        <v>518</v>
      </c>
      <c r="H74" s="86" t="s">
        <v>519</v>
      </c>
      <c r="I74" s="86" t="s">
        <v>520</v>
      </c>
      <c r="J74" s="86" t="s">
        <v>521</v>
      </c>
      <c r="K74" s="82" t="s">
        <v>112</v>
      </c>
      <c r="L74" s="83">
        <f t="shared" si="20"/>
        <v>950000</v>
      </c>
      <c r="M74" s="83"/>
      <c r="N74" s="83">
        <f t="shared" si="21"/>
        <v>950000</v>
      </c>
      <c r="O74" s="84" t="s">
        <v>448</v>
      </c>
      <c r="P74" s="70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3"/>
      <c r="AE74" s="74"/>
      <c r="AF74" s="74"/>
      <c r="AG74" s="75"/>
      <c r="AH74" s="74"/>
      <c r="AI74" s="71"/>
      <c r="AJ74" s="71"/>
      <c r="AK74" s="71"/>
      <c r="AL74" s="71"/>
      <c r="AM74" s="71"/>
      <c r="AN74" s="71"/>
      <c r="AO74" s="71"/>
      <c r="AP74" s="71"/>
      <c r="AQ74" s="73"/>
      <c r="AR74" s="76"/>
      <c r="AS74" s="94" t="s">
        <v>444</v>
      </c>
    </row>
    <row r="75" spans="1:45" s="77" customFormat="1" ht="12.75">
      <c r="A75" s="63" t="s">
        <v>290</v>
      </c>
      <c r="B75" s="64" t="s">
        <v>291</v>
      </c>
      <c r="C75" s="64"/>
      <c r="D75" s="65"/>
      <c r="E75" s="66"/>
      <c r="F75" s="87"/>
      <c r="G75" s="88"/>
      <c r="H75" s="88"/>
      <c r="I75" s="88"/>
      <c r="J75" s="88"/>
      <c r="K75" s="67"/>
      <c r="L75" s="68"/>
      <c r="M75" s="68"/>
      <c r="N75" s="68"/>
      <c r="O75" s="69"/>
      <c r="P75" s="70"/>
      <c r="Q75" s="71"/>
      <c r="R75" s="71"/>
      <c r="S75" s="71"/>
      <c r="T75" s="71"/>
      <c r="U75" s="71"/>
      <c r="V75" s="71"/>
      <c r="W75" s="71"/>
      <c r="X75" s="72"/>
      <c r="Y75" s="71"/>
      <c r="Z75" s="71"/>
      <c r="AA75" s="71"/>
      <c r="AB75" s="71"/>
      <c r="AC75" s="71"/>
      <c r="AD75" s="73"/>
      <c r="AE75" s="74"/>
      <c r="AF75" s="74"/>
      <c r="AG75" s="75"/>
      <c r="AH75" s="74"/>
      <c r="AI75" s="71"/>
      <c r="AJ75" s="71"/>
      <c r="AK75" s="71"/>
      <c r="AL75" s="71"/>
      <c r="AM75" s="71"/>
      <c r="AN75" s="71"/>
      <c r="AO75" s="71"/>
      <c r="AP75" s="71"/>
      <c r="AQ75" s="73"/>
      <c r="AR75" s="76"/>
    </row>
    <row r="76" spans="1:45" s="77" customFormat="1" ht="202.5">
      <c r="A76" s="78">
        <v>111.1</v>
      </c>
      <c r="B76" s="79" t="s">
        <v>526</v>
      </c>
      <c r="C76" s="79" t="s">
        <v>524</v>
      </c>
      <c r="D76" s="80">
        <v>2</v>
      </c>
      <c r="E76" s="81">
        <v>150000</v>
      </c>
      <c r="F76" s="85" t="s">
        <v>29</v>
      </c>
      <c r="G76" s="86" t="s">
        <v>518</v>
      </c>
      <c r="H76" s="86" t="s">
        <v>519</v>
      </c>
      <c r="I76" s="86" t="s">
        <v>520</v>
      </c>
      <c r="J76" s="86" t="s">
        <v>521</v>
      </c>
      <c r="K76" s="82" t="s">
        <v>112</v>
      </c>
      <c r="L76" s="83">
        <f t="shared" ref="L76" si="22">SUM(M76:N76)</f>
        <v>300000</v>
      </c>
      <c r="M76" s="83"/>
      <c r="N76" s="83">
        <f t="shared" ref="N76" si="23">E76*D76</f>
        <v>300000</v>
      </c>
      <c r="O76" s="84" t="s">
        <v>527</v>
      </c>
      <c r="P76" s="70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3"/>
      <c r="AE76" s="74"/>
      <c r="AF76" s="74"/>
      <c r="AG76" s="75"/>
      <c r="AH76" s="74"/>
      <c r="AI76" s="71"/>
      <c r="AJ76" s="71"/>
      <c r="AK76" s="71"/>
      <c r="AL76" s="71"/>
      <c r="AM76" s="71"/>
      <c r="AN76" s="71"/>
      <c r="AO76" s="71"/>
      <c r="AP76" s="71"/>
      <c r="AQ76" s="73"/>
      <c r="AR76" s="76"/>
      <c r="AS76" s="94"/>
    </row>
    <row r="77" spans="1:45" s="77" customFormat="1" ht="12.75">
      <c r="A77" s="63" t="s">
        <v>327</v>
      </c>
      <c r="B77" s="64" t="s">
        <v>328</v>
      </c>
      <c r="C77" s="64"/>
      <c r="D77" s="65"/>
      <c r="E77" s="66"/>
      <c r="F77" s="87"/>
      <c r="G77" s="88"/>
      <c r="H77" s="88"/>
      <c r="I77" s="88"/>
      <c r="J77" s="88"/>
      <c r="K77" s="67"/>
      <c r="L77" s="68"/>
      <c r="M77" s="68"/>
      <c r="N77" s="68"/>
      <c r="O77" s="69"/>
      <c r="P77" s="70"/>
      <c r="Q77" s="71"/>
      <c r="R77" s="71"/>
      <c r="S77" s="71"/>
      <c r="T77" s="71"/>
      <c r="U77" s="71"/>
      <c r="V77" s="71"/>
      <c r="W77" s="71"/>
      <c r="X77" s="72"/>
      <c r="Y77" s="71"/>
      <c r="Z77" s="71"/>
      <c r="AA77" s="71"/>
      <c r="AB77" s="71"/>
      <c r="AC77" s="71"/>
      <c r="AD77" s="73"/>
      <c r="AE77" s="74"/>
      <c r="AF77" s="74"/>
      <c r="AG77" s="75"/>
      <c r="AH77" s="74"/>
      <c r="AI77" s="71"/>
      <c r="AJ77" s="71"/>
      <c r="AK77" s="71"/>
      <c r="AL77" s="71"/>
      <c r="AM77" s="71"/>
      <c r="AN77" s="71"/>
      <c r="AO77" s="71"/>
      <c r="AP77" s="71"/>
      <c r="AQ77" s="73"/>
      <c r="AR77" s="76"/>
    </row>
    <row r="78" spans="1:45" s="77" customFormat="1" ht="22.5">
      <c r="A78" s="78">
        <v>131.1</v>
      </c>
      <c r="B78" s="79" t="s">
        <v>449</v>
      </c>
      <c r="C78" s="79" t="s">
        <v>450</v>
      </c>
      <c r="D78" s="80">
        <v>1</v>
      </c>
      <c r="E78" s="81">
        <v>1050000</v>
      </c>
      <c r="F78" s="85" t="s">
        <v>29</v>
      </c>
      <c r="G78" s="86" t="s">
        <v>518</v>
      </c>
      <c r="H78" s="86" t="s">
        <v>519</v>
      </c>
      <c r="I78" s="86" t="s">
        <v>520</v>
      </c>
      <c r="J78" s="86" t="s">
        <v>521</v>
      </c>
      <c r="K78" s="82" t="s">
        <v>112</v>
      </c>
      <c r="L78" s="83">
        <f t="shared" si="20"/>
        <v>1050000</v>
      </c>
      <c r="M78" s="83">
        <f t="shared" ref="M78" si="24">E78*D78</f>
        <v>1050000</v>
      </c>
      <c r="N78" s="83"/>
      <c r="O78" s="84"/>
      <c r="P78" s="70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3"/>
      <c r="AE78" s="74"/>
      <c r="AF78" s="74"/>
      <c r="AG78" s="75"/>
      <c r="AH78" s="74"/>
      <c r="AI78" s="71"/>
      <c r="AJ78" s="71"/>
      <c r="AK78" s="71"/>
      <c r="AL78" s="71"/>
      <c r="AM78" s="71"/>
      <c r="AN78" s="71"/>
      <c r="AO78" s="71"/>
      <c r="AP78" s="71"/>
      <c r="AQ78" s="73"/>
      <c r="AR78" s="76"/>
      <c r="AS78" s="94" t="s">
        <v>451</v>
      </c>
    </row>
    <row r="79" spans="1:45" s="77" customFormat="1" ht="12.75">
      <c r="A79" s="63" t="s">
        <v>329</v>
      </c>
      <c r="B79" s="64" t="s">
        <v>330</v>
      </c>
      <c r="C79" s="64"/>
      <c r="D79" s="65"/>
      <c r="E79" s="66"/>
      <c r="F79" s="87"/>
      <c r="G79" s="88"/>
      <c r="H79" s="88"/>
      <c r="I79" s="88"/>
      <c r="J79" s="88"/>
      <c r="K79" s="67"/>
      <c r="L79" s="68"/>
      <c r="M79" s="68"/>
      <c r="N79" s="68"/>
      <c r="O79" s="69"/>
      <c r="P79" s="70"/>
      <c r="Q79" s="71"/>
      <c r="R79" s="71"/>
      <c r="S79" s="71"/>
      <c r="T79" s="71"/>
      <c r="U79" s="71"/>
      <c r="V79" s="71"/>
      <c r="W79" s="71"/>
      <c r="X79" s="72"/>
      <c r="Y79" s="71"/>
      <c r="Z79" s="71"/>
      <c r="AA79" s="71"/>
      <c r="AB79" s="71"/>
      <c r="AC79" s="71"/>
      <c r="AD79" s="73"/>
      <c r="AE79" s="74"/>
      <c r="AF79" s="74"/>
      <c r="AG79" s="75"/>
      <c r="AH79" s="74"/>
      <c r="AI79" s="71"/>
      <c r="AJ79" s="71"/>
      <c r="AK79" s="71"/>
      <c r="AL79" s="71"/>
      <c r="AM79" s="71"/>
      <c r="AN79" s="71"/>
      <c r="AO79" s="71"/>
      <c r="AP79" s="71"/>
      <c r="AQ79" s="73"/>
      <c r="AR79" s="76"/>
    </row>
    <row r="80" spans="1:45" s="77" customFormat="1" ht="12.75">
      <c r="A80" s="78">
        <v>132.1</v>
      </c>
      <c r="B80" s="79" t="s">
        <v>452</v>
      </c>
      <c r="C80" s="79" t="s">
        <v>453</v>
      </c>
      <c r="D80" s="80">
        <v>1</v>
      </c>
      <c r="E80" s="81">
        <v>50000</v>
      </c>
      <c r="F80" s="85" t="s">
        <v>29</v>
      </c>
      <c r="G80" s="86" t="s">
        <v>518</v>
      </c>
      <c r="H80" s="86" t="s">
        <v>519</v>
      </c>
      <c r="I80" s="86" t="s">
        <v>520</v>
      </c>
      <c r="J80" s="86" t="s">
        <v>521</v>
      </c>
      <c r="K80" s="82" t="s">
        <v>112</v>
      </c>
      <c r="L80" s="83">
        <f t="shared" si="20"/>
        <v>50000</v>
      </c>
      <c r="M80" s="83"/>
      <c r="N80" s="83">
        <f t="shared" ref="N80" si="25">E80*D80</f>
        <v>50000</v>
      </c>
      <c r="O80" s="84" t="s">
        <v>454</v>
      </c>
      <c r="P80" s="70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3"/>
      <c r="AE80" s="74"/>
      <c r="AF80" s="74"/>
      <c r="AG80" s="75"/>
      <c r="AH80" s="74"/>
      <c r="AI80" s="71"/>
      <c r="AJ80" s="71"/>
      <c r="AK80" s="71"/>
      <c r="AL80" s="71"/>
      <c r="AM80" s="71"/>
      <c r="AN80" s="71"/>
      <c r="AO80" s="71"/>
      <c r="AP80" s="71"/>
      <c r="AQ80" s="73"/>
      <c r="AR80" s="76"/>
      <c r="AS80" s="94" t="s">
        <v>456</v>
      </c>
    </row>
    <row r="81" spans="1:258" s="25" customFormat="1" ht="24.95" customHeight="1" thickBot="1">
      <c r="A81" s="140" t="s">
        <v>38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22">
        <f>SUM(L7:L80)</f>
        <v>8466000</v>
      </c>
      <c r="M81" s="22">
        <f t="shared" ref="M81" si="26">SUM(M7:M80)</f>
        <v>1451000</v>
      </c>
      <c r="N81" s="22">
        <f>SUM(N7:N80)</f>
        <v>7015000</v>
      </c>
      <c r="O81" s="23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</row>
  </sheetData>
  <autoFilter ref="A5:IX5" xr:uid="{BFE52FCB-2A26-480D-8C11-57A098385927}"/>
  <mergeCells count="20">
    <mergeCell ref="A1:O1"/>
    <mergeCell ref="A81:K81"/>
    <mergeCell ref="A3:A4"/>
    <mergeCell ref="B3:B4"/>
    <mergeCell ref="C3:C4"/>
    <mergeCell ref="F3:F4"/>
    <mergeCell ref="G3:J3"/>
    <mergeCell ref="E3:E4"/>
    <mergeCell ref="AE3:AG3"/>
    <mergeCell ref="AH3:AH4"/>
    <mergeCell ref="AI3:AQ3"/>
    <mergeCell ref="AR3:AR4"/>
    <mergeCell ref="D3:D4"/>
    <mergeCell ref="Q3:Q4"/>
    <mergeCell ref="R3:AC3"/>
    <mergeCell ref="AD3:AD4"/>
    <mergeCell ref="L3:N3"/>
    <mergeCell ref="O3:O4"/>
    <mergeCell ref="P3:P4"/>
    <mergeCell ref="K3:K4"/>
  </mergeCells>
  <conditionalFormatting sqref="A18:A41 A47:A51 A43:A45 K6:K80">
    <cfRule type="expression" dxfId="16" priority="30" stopIfTrue="1">
      <formula>LEN(TRIM(A6))=0</formula>
    </cfRule>
  </conditionalFormatting>
  <conditionalFormatting sqref="A6:F6 M6:W6 Y6:AC6 AE6:AF6 AH6:AP6 AR6">
    <cfRule type="expression" dxfId="15" priority="7" stopIfTrue="1">
      <formula>LEN(TRIM(A6))=0</formula>
    </cfRule>
  </conditionalFormatting>
  <conditionalFormatting sqref="A8:F8 M8:W8 Y8:AC8 AE8:AF8 AH8:AP8 AR8">
    <cfRule type="expression" dxfId="14" priority="17" stopIfTrue="1">
      <formula>LEN(TRIM(A8))=0</formula>
    </cfRule>
  </conditionalFormatting>
  <conditionalFormatting sqref="A15:F15 M15:W15 Y15:AC15 AE15:AF15 AH15:AP15 AR15">
    <cfRule type="expression" dxfId="13" priority="9" stopIfTrue="1">
      <formula>LEN(TRIM(A15))=0</formula>
    </cfRule>
  </conditionalFormatting>
  <conditionalFormatting sqref="A17:F17 M17:W17 Y17:AC17 AE17:AF17 AH17:AP17 AR17">
    <cfRule type="expression" dxfId="12" priority="31" stopIfTrue="1">
      <formula>LEN(TRIM(A17))=0</formula>
    </cfRule>
  </conditionalFormatting>
  <conditionalFormatting sqref="A42:F42 M42:W42 Y42:AC42 AE42:AF42 AH42:AP42 AR42 A46:F46 M46:W46 Y46:AC46 AE46:AF46 AH46:AP46 AR46 M52:W52 Y52:AC52 AE52:AF80 AH52:AP80 AR52:AR80 M53:AC53 M54:W54 Y54:AC54 M69:W69 Y69:AC69 M70:AC70 M71:W71 Y71:AC71 M72:AC74 M75:W75 Y75:AC75 M76:AC76 M77:W77 Y77:AC77 M78:AC78 M79:W79 Y79:AC79 M80:AC80">
    <cfRule type="expression" dxfId="11" priority="34" stopIfTrue="1">
      <formula>LEN(TRIM(A42))=0</formula>
    </cfRule>
  </conditionalFormatting>
  <conditionalFormatting sqref="A52:F80">
    <cfRule type="expression" dxfId="10" priority="25" stopIfTrue="1">
      <formula>LEN(TRIM(A52))=0</formula>
    </cfRule>
  </conditionalFormatting>
  <conditionalFormatting sqref="F7">
    <cfRule type="expression" dxfId="9" priority="4" stopIfTrue="1">
      <formula>LEN(TRIM(F7))=0</formula>
    </cfRule>
  </conditionalFormatting>
  <conditionalFormatting sqref="F9:F14 F16">
    <cfRule type="expression" dxfId="8" priority="12" stopIfTrue="1">
      <formula>LEN(TRIM(F9))=0</formula>
    </cfRule>
  </conditionalFormatting>
  <conditionalFormatting sqref="F18:F41 F47:F51 F43:F45">
    <cfRule type="expression" dxfId="7" priority="29" stopIfTrue="1">
      <formula>LEN(TRIM(F18))=0</formula>
    </cfRule>
  </conditionalFormatting>
  <conditionalFormatting sqref="G6:J80">
    <cfRule type="cellIs" dxfId="6" priority="3" stopIfTrue="1" operator="equal">
      <formula>"Indicate Date"</formula>
    </cfRule>
  </conditionalFormatting>
  <conditionalFormatting sqref="L6:L80">
    <cfRule type="cellIs" dxfId="5" priority="6" stopIfTrue="1" operator="equal">
      <formula>0</formula>
    </cfRule>
  </conditionalFormatting>
  <conditionalFormatting sqref="M18:M41">
    <cfRule type="expression" dxfId="4" priority="26" stopIfTrue="1">
      <formula>LEN(TRIM(M18))=0</formula>
    </cfRule>
  </conditionalFormatting>
  <conditionalFormatting sqref="M47:N51 M43:N45">
    <cfRule type="expression" dxfId="3" priority="20" stopIfTrue="1">
      <formula>LEN(TRIM(M43))=0</formula>
    </cfRule>
  </conditionalFormatting>
  <conditionalFormatting sqref="M55:AC68">
    <cfRule type="expression" dxfId="2" priority="23" stopIfTrue="1">
      <formula>LEN(TRIM(M55))=0</formula>
    </cfRule>
  </conditionalFormatting>
  <conditionalFormatting sqref="N7">
    <cfRule type="expression" dxfId="1" priority="2" stopIfTrue="1">
      <formula>LEN(TRIM(N7))=0</formula>
    </cfRule>
  </conditionalFormatting>
  <conditionalFormatting sqref="N9:N14 N16">
    <cfRule type="expression" dxfId="0" priority="10" stopIfTrue="1">
      <formula>LEN(TRIM(N9))=0</formula>
    </cfRule>
  </conditionalFormatting>
  <printOptions horizontalCentered="1"/>
  <pageMargins left="0.39370078740157483" right="0.19685039370078741" top="0.51181102362204722" bottom="0.51181102362204722" header="0.31496062992125984" footer="0.31496062992125984"/>
  <pageSetup paperSize="14" scale="65" orientation="landscape" horizontalDpi="0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C2D66-B104-4DB4-9737-24914636B688}">
  <sheetPr>
    <tabColor theme="9" tint="0.59999389629810485"/>
  </sheetPr>
  <dimension ref="A1:D158"/>
  <sheetViews>
    <sheetView zoomScale="130" zoomScaleNormal="130" workbookViewId="0">
      <selection activeCell="A11" sqref="A11:B11"/>
    </sheetView>
  </sheetViews>
  <sheetFormatPr defaultRowHeight="15"/>
  <cols>
    <col min="1" max="1" width="9.140625" style="30"/>
    <col min="2" max="2" width="56.7109375" bestFit="1" customWidth="1"/>
    <col min="3" max="3" width="16.7109375" style="31" bestFit="1" customWidth="1"/>
    <col min="4" max="4" width="44.85546875" bestFit="1" customWidth="1"/>
  </cols>
  <sheetData>
    <row r="1" spans="1:4">
      <c r="A1" s="27" t="s">
        <v>113</v>
      </c>
      <c r="B1" s="28" t="s">
        <v>114</v>
      </c>
      <c r="C1" s="29" t="s">
        <v>115</v>
      </c>
      <c r="D1" s="28" t="s">
        <v>116</v>
      </c>
    </row>
    <row r="2" spans="1:4">
      <c r="A2" s="30" t="s">
        <v>117</v>
      </c>
      <c r="B2" t="s">
        <v>118</v>
      </c>
      <c r="D2" t="s">
        <v>119</v>
      </c>
    </row>
    <row r="3" spans="1:4">
      <c r="A3" s="30" t="s">
        <v>120</v>
      </c>
      <c r="B3" t="s">
        <v>121</v>
      </c>
      <c r="D3" t="s">
        <v>122</v>
      </c>
    </row>
    <row r="4" spans="1:4">
      <c r="A4" s="30" t="s">
        <v>123</v>
      </c>
      <c r="B4" t="s">
        <v>124</v>
      </c>
      <c r="D4" t="s">
        <v>122</v>
      </c>
    </row>
    <row r="5" spans="1:4">
      <c r="A5" s="30" t="s">
        <v>125</v>
      </c>
      <c r="B5" t="s">
        <v>126</v>
      </c>
      <c r="D5" t="s">
        <v>122</v>
      </c>
    </row>
    <row r="6" spans="1:4">
      <c r="A6" s="30" t="s">
        <v>31</v>
      </c>
      <c r="B6" t="s">
        <v>32</v>
      </c>
      <c r="D6" t="s">
        <v>127</v>
      </c>
    </row>
    <row r="7" spans="1:4">
      <c r="A7" s="30" t="s">
        <v>128</v>
      </c>
      <c r="B7" t="s">
        <v>129</v>
      </c>
      <c r="D7" t="s">
        <v>130</v>
      </c>
    </row>
    <row r="8" spans="1:4">
      <c r="A8" s="30" t="s">
        <v>131</v>
      </c>
      <c r="B8" t="s">
        <v>132</v>
      </c>
    </row>
    <row r="9" spans="1:4">
      <c r="A9" s="30" t="s">
        <v>133</v>
      </c>
      <c r="B9" t="s">
        <v>134</v>
      </c>
      <c r="D9" t="s">
        <v>127</v>
      </c>
    </row>
    <row r="10" spans="1:4">
      <c r="A10" s="30" t="s">
        <v>135</v>
      </c>
      <c r="B10" t="s">
        <v>136</v>
      </c>
      <c r="D10" t="s">
        <v>127</v>
      </c>
    </row>
    <row r="11" spans="1:4">
      <c r="A11" s="30" t="s">
        <v>34</v>
      </c>
      <c r="B11" t="s">
        <v>35</v>
      </c>
      <c r="D11" t="s">
        <v>127</v>
      </c>
    </row>
    <row r="12" spans="1:4">
      <c r="A12" s="30" t="s">
        <v>137</v>
      </c>
      <c r="B12" t="s">
        <v>138</v>
      </c>
    </row>
    <row r="13" spans="1:4">
      <c r="A13" s="30" t="s">
        <v>139</v>
      </c>
      <c r="B13" t="s">
        <v>140</v>
      </c>
      <c r="D13" t="s">
        <v>127</v>
      </c>
    </row>
    <row r="14" spans="1:4">
      <c r="A14" s="30" t="s">
        <v>36</v>
      </c>
      <c r="B14" t="s">
        <v>37</v>
      </c>
      <c r="C14" s="31">
        <f>SUM('APP 2023 Fiduciary'!M9:M14)</f>
        <v>152000</v>
      </c>
      <c r="D14" t="s">
        <v>127</v>
      </c>
    </row>
    <row r="15" spans="1:4">
      <c r="A15" s="30" t="s">
        <v>141</v>
      </c>
      <c r="B15" t="s">
        <v>142</v>
      </c>
    </row>
    <row r="16" spans="1:4">
      <c r="A16" s="30" t="s">
        <v>143</v>
      </c>
      <c r="B16" t="s">
        <v>144</v>
      </c>
    </row>
    <row r="17" spans="1:4">
      <c r="A17" s="30" t="s">
        <v>42</v>
      </c>
      <c r="B17" t="s">
        <v>43</v>
      </c>
      <c r="D17" t="s">
        <v>127</v>
      </c>
    </row>
    <row r="18" spans="1:4">
      <c r="A18" s="30" t="s">
        <v>145</v>
      </c>
      <c r="B18" t="s">
        <v>146</v>
      </c>
      <c r="D18" t="s">
        <v>127</v>
      </c>
    </row>
    <row r="19" spans="1:4">
      <c r="A19" s="30" t="s">
        <v>44</v>
      </c>
      <c r="B19" t="s">
        <v>45</v>
      </c>
      <c r="D19" t="s">
        <v>147</v>
      </c>
    </row>
    <row r="20" spans="1:4">
      <c r="A20" s="30" t="s">
        <v>148</v>
      </c>
      <c r="B20" t="s">
        <v>149</v>
      </c>
    </row>
    <row r="21" spans="1:4">
      <c r="A21" s="30" t="s">
        <v>150</v>
      </c>
      <c r="B21" t="s">
        <v>151</v>
      </c>
      <c r="D21" t="s">
        <v>152</v>
      </c>
    </row>
    <row r="22" spans="1:4">
      <c r="A22" s="30" t="s">
        <v>153</v>
      </c>
      <c r="B22" t="s">
        <v>154</v>
      </c>
      <c r="D22" t="s">
        <v>127</v>
      </c>
    </row>
    <row r="23" spans="1:4">
      <c r="A23" s="30" t="s">
        <v>46</v>
      </c>
      <c r="B23" t="s">
        <v>47</v>
      </c>
      <c r="D23" t="s">
        <v>127</v>
      </c>
    </row>
    <row r="24" spans="1:4">
      <c r="A24" s="30" t="s">
        <v>155</v>
      </c>
      <c r="B24" t="s">
        <v>156</v>
      </c>
      <c r="D24" t="s">
        <v>127</v>
      </c>
    </row>
    <row r="25" spans="1:4">
      <c r="A25" s="30" t="s">
        <v>48</v>
      </c>
      <c r="B25" t="s">
        <v>157</v>
      </c>
      <c r="D25" t="s">
        <v>127</v>
      </c>
    </row>
    <row r="26" spans="1:4">
      <c r="A26" s="30" t="s">
        <v>50</v>
      </c>
      <c r="B26" t="s">
        <v>51</v>
      </c>
      <c r="D26" t="s">
        <v>127</v>
      </c>
    </row>
    <row r="27" spans="1:4">
      <c r="A27" s="30" t="s">
        <v>158</v>
      </c>
      <c r="B27" t="s">
        <v>159</v>
      </c>
    </row>
    <row r="28" spans="1:4">
      <c r="A28" s="30" t="s">
        <v>160</v>
      </c>
      <c r="B28" t="s">
        <v>161</v>
      </c>
    </row>
    <row r="29" spans="1:4">
      <c r="A29" s="30" t="s">
        <v>162</v>
      </c>
      <c r="B29" t="s">
        <v>163</v>
      </c>
      <c r="D29" t="s">
        <v>127</v>
      </c>
    </row>
    <row r="30" spans="1:4">
      <c r="A30" s="30" t="s">
        <v>164</v>
      </c>
      <c r="B30" t="s">
        <v>165</v>
      </c>
      <c r="D30" t="s">
        <v>16</v>
      </c>
    </row>
    <row r="31" spans="1:4">
      <c r="A31" s="30" t="s">
        <v>166</v>
      </c>
      <c r="B31" t="s">
        <v>167</v>
      </c>
    </row>
    <row r="32" spans="1:4">
      <c r="A32" s="30" t="s">
        <v>168</v>
      </c>
      <c r="B32" t="s">
        <v>169</v>
      </c>
    </row>
    <row r="33" spans="1:4">
      <c r="A33" s="30" t="s">
        <v>170</v>
      </c>
      <c r="B33" t="s">
        <v>171</v>
      </c>
      <c r="D33" t="s">
        <v>127</v>
      </c>
    </row>
    <row r="34" spans="1:4">
      <c r="A34" s="30" t="s">
        <v>172</v>
      </c>
      <c r="B34" t="s">
        <v>173</v>
      </c>
      <c r="D34" t="s">
        <v>174</v>
      </c>
    </row>
    <row r="35" spans="1:4">
      <c r="A35" s="30" t="s">
        <v>52</v>
      </c>
      <c r="B35" t="s">
        <v>53</v>
      </c>
      <c r="D35" t="s">
        <v>175</v>
      </c>
    </row>
    <row r="36" spans="1:4">
      <c r="A36" s="30" t="s">
        <v>176</v>
      </c>
      <c r="B36" t="s">
        <v>177</v>
      </c>
      <c r="D36" t="s">
        <v>178</v>
      </c>
    </row>
    <row r="37" spans="1:4">
      <c r="A37" s="30" t="s">
        <v>179</v>
      </c>
      <c r="B37" t="s">
        <v>180</v>
      </c>
      <c r="D37" t="s">
        <v>181</v>
      </c>
    </row>
    <row r="38" spans="1:4">
      <c r="A38" s="30" t="s">
        <v>54</v>
      </c>
      <c r="B38" t="s">
        <v>55</v>
      </c>
      <c r="D38" t="s">
        <v>147</v>
      </c>
    </row>
    <row r="39" spans="1:4">
      <c r="A39" s="30" t="s">
        <v>56</v>
      </c>
      <c r="B39" t="s">
        <v>57</v>
      </c>
      <c r="D39" t="s">
        <v>127</v>
      </c>
    </row>
    <row r="40" spans="1:4">
      <c r="A40" s="30" t="s">
        <v>58</v>
      </c>
      <c r="B40" t="s">
        <v>59</v>
      </c>
      <c r="D40" t="s">
        <v>127</v>
      </c>
    </row>
    <row r="41" spans="1:4">
      <c r="A41" s="30" t="s">
        <v>182</v>
      </c>
      <c r="B41" t="s">
        <v>183</v>
      </c>
      <c r="D41" t="s">
        <v>127</v>
      </c>
    </row>
    <row r="42" spans="1:4">
      <c r="A42" s="30" t="s">
        <v>184</v>
      </c>
      <c r="B42" t="s">
        <v>185</v>
      </c>
      <c r="D42" t="s">
        <v>127</v>
      </c>
    </row>
    <row r="43" spans="1:4">
      <c r="A43" s="30" t="s">
        <v>186</v>
      </c>
      <c r="B43" t="s">
        <v>187</v>
      </c>
      <c r="D43" t="s">
        <v>127</v>
      </c>
    </row>
    <row r="44" spans="1:4">
      <c r="A44" s="30" t="s">
        <v>188</v>
      </c>
      <c r="B44" t="s">
        <v>189</v>
      </c>
    </row>
    <row r="45" spans="1:4">
      <c r="A45" s="30" t="s">
        <v>190</v>
      </c>
      <c r="B45" t="s">
        <v>191</v>
      </c>
      <c r="D45" t="s">
        <v>127</v>
      </c>
    </row>
    <row r="46" spans="1:4">
      <c r="A46" s="30" t="s">
        <v>60</v>
      </c>
      <c r="B46" t="s">
        <v>61</v>
      </c>
      <c r="D46" t="s">
        <v>127</v>
      </c>
    </row>
    <row r="47" spans="1:4">
      <c r="A47" s="30" t="s">
        <v>62</v>
      </c>
      <c r="B47" t="s">
        <v>63</v>
      </c>
      <c r="C47" s="31">
        <f>SUM('APP 2023 Fiduciary'!M18:M41)</f>
        <v>184000</v>
      </c>
      <c r="D47" t="s">
        <v>127</v>
      </c>
    </row>
    <row r="48" spans="1:4">
      <c r="A48" s="30" t="s">
        <v>64</v>
      </c>
      <c r="B48" t="s">
        <v>65</v>
      </c>
      <c r="D48" t="s">
        <v>127</v>
      </c>
    </row>
    <row r="49" spans="1:4">
      <c r="A49" s="30" t="s">
        <v>192</v>
      </c>
      <c r="B49" t="s">
        <v>193</v>
      </c>
    </row>
    <row r="50" spans="1:4">
      <c r="A50" s="30" t="s">
        <v>194</v>
      </c>
      <c r="B50" t="s">
        <v>195</v>
      </c>
    </row>
    <row r="51" spans="1:4">
      <c r="A51" s="30" t="s">
        <v>196</v>
      </c>
      <c r="B51" t="s">
        <v>197</v>
      </c>
      <c r="D51" t="s">
        <v>198</v>
      </c>
    </row>
    <row r="52" spans="1:4">
      <c r="A52" s="30" t="s">
        <v>66</v>
      </c>
      <c r="B52" t="s">
        <v>67</v>
      </c>
      <c r="D52" t="s">
        <v>199</v>
      </c>
    </row>
    <row r="53" spans="1:4">
      <c r="A53" s="30" t="s">
        <v>200</v>
      </c>
      <c r="B53" t="s">
        <v>201</v>
      </c>
    </row>
    <row r="54" spans="1:4">
      <c r="A54" s="30" t="s">
        <v>68</v>
      </c>
      <c r="B54" t="s">
        <v>69</v>
      </c>
      <c r="D54" t="s">
        <v>127</v>
      </c>
    </row>
    <row r="55" spans="1:4">
      <c r="A55" s="30" t="s">
        <v>202</v>
      </c>
      <c r="B55" t="s">
        <v>203</v>
      </c>
      <c r="D55" t="s">
        <v>127</v>
      </c>
    </row>
    <row r="56" spans="1:4">
      <c r="A56" s="30" t="s">
        <v>204</v>
      </c>
      <c r="B56" t="s">
        <v>205</v>
      </c>
    </row>
    <row r="57" spans="1:4">
      <c r="A57" s="30" t="s">
        <v>206</v>
      </c>
      <c r="B57" t="s">
        <v>207</v>
      </c>
    </row>
    <row r="58" spans="1:4">
      <c r="A58" s="30" t="s">
        <v>71</v>
      </c>
      <c r="B58" t="s">
        <v>72</v>
      </c>
      <c r="D58" t="s">
        <v>127</v>
      </c>
    </row>
    <row r="59" spans="1:4">
      <c r="A59" s="30" t="s">
        <v>208</v>
      </c>
      <c r="B59" t="s">
        <v>209</v>
      </c>
    </row>
    <row r="60" spans="1:4">
      <c r="A60" s="30" t="s">
        <v>210</v>
      </c>
      <c r="B60" t="s">
        <v>211</v>
      </c>
    </row>
    <row r="61" spans="1:4">
      <c r="A61" s="30" t="s">
        <v>212</v>
      </c>
      <c r="B61" t="s">
        <v>213</v>
      </c>
    </row>
    <row r="62" spans="1:4">
      <c r="A62" s="30" t="s">
        <v>73</v>
      </c>
      <c r="B62" t="s">
        <v>74</v>
      </c>
      <c r="D62" t="s">
        <v>214</v>
      </c>
    </row>
    <row r="63" spans="1:4">
      <c r="A63" s="30" t="s">
        <v>215</v>
      </c>
      <c r="B63" t="s">
        <v>216</v>
      </c>
      <c r="D63" t="s">
        <v>127</v>
      </c>
    </row>
    <row r="64" spans="1:4">
      <c r="A64" s="30" t="s">
        <v>217</v>
      </c>
      <c r="B64" t="s">
        <v>218</v>
      </c>
      <c r="D64" t="s">
        <v>127</v>
      </c>
    </row>
    <row r="65" spans="1:4">
      <c r="A65" s="30" t="s">
        <v>219</v>
      </c>
      <c r="B65" t="s">
        <v>220</v>
      </c>
      <c r="D65" t="s">
        <v>127</v>
      </c>
    </row>
    <row r="66" spans="1:4">
      <c r="A66" s="30" t="s">
        <v>75</v>
      </c>
      <c r="B66" t="s">
        <v>76</v>
      </c>
      <c r="D66" t="s">
        <v>127</v>
      </c>
    </row>
    <row r="67" spans="1:4">
      <c r="A67" s="30" t="s">
        <v>77</v>
      </c>
      <c r="B67" t="s">
        <v>78</v>
      </c>
      <c r="D67" t="s">
        <v>221</v>
      </c>
    </row>
    <row r="68" spans="1:4">
      <c r="A68" s="30" t="s">
        <v>222</v>
      </c>
      <c r="B68" t="s">
        <v>223</v>
      </c>
      <c r="D68" t="s">
        <v>174</v>
      </c>
    </row>
    <row r="69" spans="1:4">
      <c r="A69" s="30" t="s">
        <v>224</v>
      </c>
      <c r="B69" t="s">
        <v>225</v>
      </c>
    </row>
    <row r="70" spans="1:4">
      <c r="A70" s="30" t="s">
        <v>226</v>
      </c>
      <c r="B70" t="s">
        <v>227</v>
      </c>
      <c r="D70" t="s">
        <v>127</v>
      </c>
    </row>
    <row r="71" spans="1:4">
      <c r="A71" s="30" t="s">
        <v>228</v>
      </c>
      <c r="B71" t="s">
        <v>229</v>
      </c>
    </row>
    <row r="72" spans="1:4">
      <c r="A72" s="30" t="s">
        <v>230</v>
      </c>
      <c r="B72" t="s">
        <v>231</v>
      </c>
      <c r="D72" t="s">
        <v>127</v>
      </c>
    </row>
    <row r="73" spans="1:4">
      <c r="A73" s="30" t="s">
        <v>232</v>
      </c>
      <c r="B73" t="s">
        <v>233</v>
      </c>
      <c r="D73" t="s">
        <v>127</v>
      </c>
    </row>
    <row r="74" spans="1:4">
      <c r="A74" s="30" t="s">
        <v>79</v>
      </c>
      <c r="B74" t="s">
        <v>80</v>
      </c>
      <c r="D74" t="s">
        <v>127</v>
      </c>
    </row>
    <row r="75" spans="1:4">
      <c r="A75" s="30">
        <v>74</v>
      </c>
      <c r="B75" t="s">
        <v>81</v>
      </c>
      <c r="D75" t="s">
        <v>127</v>
      </c>
    </row>
    <row r="76" spans="1:4">
      <c r="A76" s="30" t="s">
        <v>234</v>
      </c>
      <c r="B76" t="s">
        <v>235</v>
      </c>
      <c r="D76" t="s">
        <v>127</v>
      </c>
    </row>
    <row r="77" spans="1:4">
      <c r="A77" s="30" t="s">
        <v>236</v>
      </c>
      <c r="B77" t="s">
        <v>237</v>
      </c>
      <c r="D77" t="s">
        <v>238</v>
      </c>
    </row>
    <row r="78" spans="1:4">
      <c r="A78" s="30" t="s">
        <v>239</v>
      </c>
      <c r="B78" t="s">
        <v>240</v>
      </c>
      <c r="D78" t="s">
        <v>127</v>
      </c>
    </row>
    <row r="79" spans="1:4">
      <c r="A79" s="30" t="s">
        <v>241</v>
      </c>
      <c r="B79" t="s">
        <v>242</v>
      </c>
    </row>
    <row r="80" spans="1:4">
      <c r="A80" s="30" t="s">
        <v>82</v>
      </c>
      <c r="B80" t="s">
        <v>83</v>
      </c>
      <c r="D80" t="s">
        <v>127</v>
      </c>
    </row>
    <row r="81" spans="1:4">
      <c r="A81" s="30" t="s">
        <v>84</v>
      </c>
      <c r="B81" t="s">
        <v>85</v>
      </c>
      <c r="D81" t="s">
        <v>86</v>
      </c>
    </row>
    <row r="82" spans="1:4">
      <c r="A82" s="30" t="s">
        <v>87</v>
      </c>
      <c r="B82" t="s">
        <v>88</v>
      </c>
      <c r="D82" t="s">
        <v>127</v>
      </c>
    </row>
    <row r="83" spans="1:4">
      <c r="A83" s="30" t="s">
        <v>89</v>
      </c>
      <c r="B83" t="s">
        <v>90</v>
      </c>
      <c r="D83" t="s">
        <v>127</v>
      </c>
    </row>
    <row r="84" spans="1:4">
      <c r="A84" s="30" t="s">
        <v>91</v>
      </c>
      <c r="B84" t="s">
        <v>92</v>
      </c>
      <c r="D84" t="s">
        <v>221</v>
      </c>
    </row>
    <row r="85" spans="1:4">
      <c r="A85" s="30" t="s">
        <v>243</v>
      </c>
      <c r="B85" t="s">
        <v>244</v>
      </c>
      <c r="D85" t="s">
        <v>174</v>
      </c>
    </row>
    <row r="86" spans="1:4">
      <c r="A86" s="30" t="s">
        <v>245</v>
      </c>
      <c r="B86" t="s">
        <v>246</v>
      </c>
    </row>
    <row r="87" spans="1:4">
      <c r="A87" s="30" t="s">
        <v>247</v>
      </c>
      <c r="B87" t="s">
        <v>248</v>
      </c>
    </row>
    <row r="88" spans="1:4">
      <c r="A88" s="30" t="s">
        <v>249</v>
      </c>
      <c r="B88" t="s">
        <v>250</v>
      </c>
    </row>
    <row r="89" spans="1:4">
      <c r="A89" s="30" t="s">
        <v>251</v>
      </c>
      <c r="B89" t="s">
        <v>252</v>
      </c>
      <c r="D89" t="s">
        <v>127</v>
      </c>
    </row>
    <row r="90" spans="1:4">
      <c r="A90" s="30" t="s">
        <v>253</v>
      </c>
      <c r="B90" t="s">
        <v>254</v>
      </c>
      <c r="D90" t="s">
        <v>255</v>
      </c>
    </row>
    <row r="91" spans="1:4">
      <c r="A91" s="30" t="s">
        <v>256</v>
      </c>
      <c r="B91" t="s">
        <v>257</v>
      </c>
    </row>
    <row r="92" spans="1:4">
      <c r="A92" s="30" t="s">
        <v>258</v>
      </c>
      <c r="B92" t="s">
        <v>259</v>
      </c>
    </row>
    <row r="93" spans="1:4">
      <c r="A93" s="30" t="s">
        <v>260</v>
      </c>
      <c r="B93" t="s">
        <v>261</v>
      </c>
    </row>
    <row r="94" spans="1:4">
      <c r="A94" s="30" t="s">
        <v>262</v>
      </c>
      <c r="B94" t="s">
        <v>263</v>
      </c>
      <c r="C94" s="31">
        <f>SUM('APP 2023 Fiduciary'!M55:M68)</f>
        <v>65000</v>
      </c>
      <c r="D94" t="s">
        <v>221</v>
      </c>
    </row>
    <row r="95" spans="1:4">
      <c r="A95" s="30" t="s">
        <v>264</v>
      </c>
      <c r="B95" t="s">
        <v>265</v>
      </c>
      <c r="D95" t="s">
        <v>221</v>
      </c>
    </row>
    <row r="96" spans="1:4">
      <c r="A96" s="30" t="s">
        <v>266</v>
      </c>
      <c r="B96" t="s">
        <v>267</v>
      </c>
    </row>
    <row r="97" spans="1:4">
      <c r="A97" s="30" t="s">
        <v>268</v>
      </c>
      <c r="B97" t="s">
        <v>269</v>
      </c>
    </row>
    <row r="98" spans="1:4">
      <c r="A98" s="30" t="s">
        <v>270</v>
      </c>
      <c r="B98" t="s">
        <v>271</v>
      </c>
      <c r="D98" t="s">
        <v>127</v>
      </c>
    </row>
    <row r="99" spans="1:4">
      <c r="A99" s="30" t="s">
        <v>93</v>
      </c>
      <c r="B99" t="s">
        <v>94</v>
      </c>
      <c r="D99" t="s">
        <v>127</v>
      </c>
    </row>
    <row r="100" spans="1:4">
      <c r="A100" s="30" t="s">
        <v>272</v>
      </c>
      <c r="B100" t="s">
        <v>273</v>
      </c>
    </row>
    <row r="101" spans="1:4">
      <c r="A101" s="30" t="s">
        <v>95</v>
      </c>
      <c r="B101" t="s">
        <v>96</v>
      </c>
      <c r="D101" t="s">
        <v>274</v>
      </c>
    </row>
    <row r="102" spans="1:4">
      <c r="A102" s="30" t="s">
        <v>110</v>
      </c>
      <c r="B102" t="s">
        <v>111</v>
      </c>
      <c r="D102" t="s">
        <v>275</v>
      </c>
    </row>
    <row r="103" spans="1:4">
      <c r="A103" s="30" t="s">
        <v>276</v>
      </c>
      <c r="B103" t="s">
        <v>277</v>
      </c>
      <c r="D103" t="s">
        <v>275</v>
      </c>
    </row>
    <row r="104" spans="1:4">
      <c r="A104" s="30" t="s">
        <v>97</v>
      </c>
      <c r="B104" t="s">
        <v>98</v>
      </c>
      <c r="D104" t="s">
        <v>275</v>
      </c>
    </row>
    <row r="105" spans="1:4">
      <c r="A105" s="30" t="s">
        <v>99</v>
      </c>
      <c r="B105" t="s">
        <v>100</v>
      </c>
      <c r="D105" t="s">
        <v>275</v>
      </c>
    </row>
    <row r="106" spans="1:4">
      <c r="A106" s="30" t="s">
        <v>278</v>
      </c>
      <c r="B106" t="s">
        <v>279</v>
      </c>
    </row>
    <row r="107" spans="1:4">
      <c r="A107" s="30" t="s">
        <v>280</v>
      </c>
      <c r="B107" t="s">
        <v>281</v>
      </c>
    </row>
    <row r="108" spans="1:4">
      <c r="A108" s="30" t="s">
        <v>282</v>
      </c>
      <c r="B108" t="s">
        <v>283</v>
      </c>
    </row>
    <row r="109" spans="1:4">
      <c r="A109" s="30" t="s">
        <v>284</v>
      </c>
      <c r="B109" t="s">
        <v>285</v>
      </c>
    </row>
    <row r="110" spans="1:4">
      <c r="A110" s="30" t="s">
        <v>286</v>
      </c>
      <c r="B110" t="s">
        <v>287</v>
      </c>
    </row>
    <row r="111" spans="1:4">
      <c r="A111" s="30" t="s">
        <v>288</v>
      </c>
      <c r="B111" t="s">
        <v>289</v>
      </c>
    </row>
    <row r="112" spans="1:4">
      <c r="A112" s="30" t="s">
        <v>290</v>
      </c>
      <c r="B112" t="s">
        <v>291</v>
      </c>
      <c r="D112" t="s">
        <v>127</v>
      </c>
    </row>
    <row r="113" spans="1:4">
      <c r="A113" s="30" t="s">
        <v>292</v>
      </c>
      <c r="B113" t="s">
        <v>293</v>
      </c>
      <c r="D113" t="s">
        <v>127</v>
      </c>
    </row>
    <row r="114" spans="1:4">
      <c r="A114" s="30" t="s">
        <v>294</v>
      </c>
      <c r="B114" t="s">
        <v>295</v>
      </c>
    </row>
    <row r="115" spans="1:4">
      <c r="A115" s="30" t="s">
        <v>296</v>
      </c>
      <c r="B115" t="s">
        <v>297</v>
      </c>
    </row>
    <row r="116" spans="1:4">
      <c r="A116" s="30" t="s">
        <v>298</v>
      </c>
      <c r="B116" t="s">
        <v>299</v>
      </c>
      <c r="D116" t="s">
        <v>16</v>
      </c>
    </row>
    <row r="117" spans="1:4">
      <c r="A117" s="30" t="s">
        <v>300</v>
      </c>
      <c r="B117" t="s">
        <v>301</v>
      </c>
    </row>
    <row r="118" spans="1:4">
      <c r="A118" s="30" t="s">
        <v>302</v>
      </c>
      <c r="B118" t="s">
        <v>303</v>
      </c>
    </row>
    <row r="119" spans="1:4">
      <c r="A119" s="30" t="s">
        <v>304</v>
      </c>
      <c r="B119" t="s">
        <v>305</v>
      </c>
      <c r="D119" t="s">
        <v>306</v>
      </c>
    </row>
    <row r="120" spans="1:4">
      <c r="A120" s="30" t="s">
        <v>101</v>
      </c>
      <c r="B120" t="s">
        <v>102</v>
      </c>
      <c r="D120" t="s">
        <v>127</v>
      </c>
    </row>
    <row r="121" spans="1:4">
      <c r="A121" s="30" t="s">
        <v>307</v>
      </c>
      <c r="B121" t="s">
        <v>308</v>
      </c>
    </row>
    <row r="122" spans="1:4">
      <c r="A122" s="30" t="s">
        <v>309</v>
      </c>
      <c r="B122" t="s">
        <v>310</v>
      </c>
    </row>
    <row r="123" spans="1:4">
      <c r="A123" s="30" t="s">
        <v>311</v>
      </c>
      <c r="B123" t="s">
        <v>312</v>
      </c>
    </row>
    <row r="124" spans="1:4">
      <c r="A124" s="30" t="s">
        <v>313</v>
      </c>
      <c r="B124" t="s">
        <v>314</v>
      </c>
    </row>
    <row r="125" spans="1:4">
      <c r="A125" s="30" t="s">
        <v>315</v>
      </c>
      <c r="B125" t="s">
        <v>316</v>
      </c>
    </row>
    <row r="126" spans="1:4">
      <c r="A126" s="30" t="s">
        <v>317</v>
      </c>
      <c r="B126" t="s">
        <v>318</v>
      </c>
    </row>
    <row r="127" spans="1:4">
      <c r="A127" s="30" t="s">
        <v>319</v>
      </c>
      <c r="B127" t="s">
        <v>103</v>
      </c>
      <c r="D127" t="s">
        <v>104</v>
      </c>
    </row>
    <row r="128" spans="1:4">
      <c r="A128" s="30" t="s">
        <v>320</v>
      </c>
      <c r="B128" t="s">
        <v>321</v>
      </c>
    </row>
    <row r="129" spans="1:4">
      <c r="A129" s="30" t="s">
        <v>322</v>
      </c>
      <c r="B129" t="s">
        <v>323</v>
      </c>
      <c r="D129" t="s">
        <v>127</v>
      </c>
    </row>
    <row r="130" spans="1:4">
      <c r="A130" s="30" t="s">
        <v>324</v>
      </c>
      <c r="B130" t="s">
        <v>105</v>
      </c>
      <c r="D130" t="s">
        <v>106</v>
      </c>
    </row>
    <row r="131" spans="1:4">
      <c r="A131" s="30" t="s">
        <v>325</v>
      </c>
      <c r="B131" t="s">
        <v>326</v>
      </c>
      <c r="D131" t="s">
        <v>127</v>
      </c>
    </row>
    <row r="132" spans="1:4">
      <c r="A132" s="30" t="s">
        <v>327</v>
      </c>
      <c r="B132" t="s">
        <v>328</v>
      </c>
      <c r="C132" s="31">
        <f>SUM('APP 2023 Fiduciary'!M78)</f>
        <v>1050000</v>
      </c>
      <c r="D132" t="s">
        <v>347</v>
      </c>
    </row>
    <row r="133" spans="1:4">
      <c r="A133" s="30" t="s">
        <v>329</v>
      </c>
      <c r="B133" t="s">
        <v>330</v>
      </c>
      <c r="D133" t="s">
        <v>306</v>
      </c>
    </row>
    <row r="134" spans="1:4">
      <c r="A134" s="30" t="s">
        <v>331</v>
      </c>
      <c r="B134" t="s">
        <v>108</v>
      </c>
      <c r="D134" t="s">
        <v>127</v>
      </c>
    </row>
    <row r="135" spans="1:4">
      <c r="A135" s="30" t="s">
        <v>332</v>
      </c>
      <c r="B135" t="s">
        <v>107</v>
      </c>
      <c r="D135" t="s">
        <v>274</v>
      </c>
    </row>
    <row r="136" spans="1:4">
      <c r="A136" s="30" t="s">
        <v>333</v>
      </c>
      <c r="B136" t="s">
        <v>334</v>
      </c>
    </row>
    <row r="137" spans="1:4">
      <c r="A137" s="30" t="s">
        <v>335</v>
      </c>
      <c r="B137" t="s">
        <v>336</v>
      </c>
    </row>
    <row r="138" spans="1:4">
      <c r="A138" s="30" t="s">
        <v>337</v>
      </c>
      <c r="B138" t="s">
        <v>338</v>
      </c>
      <c r="D138" t="s">
        <v>127</v>
      </c>
    </row>
    <row r="139" spans="1:4">
      <c r="A139" s="30" t="s">
        <v>339</v>
      </c>
      <c r="B139" t="s">
        <v>340</v>
      </c>
    </row>
    <row r="140" spans="1:4">
      <c r="A140" s="30" t="s">
        <v>341</v>
      </c>
      <c r="B140" t="s">
        <v>342</v>
      </c>
    </row>
    <row r="141" spans="1:4">
      <c r="A141" s="30" t="s">
        <v>343</v>
      </c>
      <c r="B141" t="s">
        <v>344</v>
      </c>
    </row>
    <row r="142" spans="1:4">
      <c r="A142" s="30" t="s">
        <v>345</v>
      </c>
      <c r="B142" t="s">
        <v>346</v>
      </c>
      <c r="D142" t="s">
        <v>347</v>
      </c>
    </row>
    <row r="143" spans="1:4">
      <c r="A143" s="30" t="s">
        <v>348</v>
      </c>
      <c r="B143" t="s">
        <v>349</v>
      </c>
      <c r="D143" t="s">
        <v>347</v>
      </c>
    </row>
    <row r="144" spans="1:4">
      <c r="A144" s="30" t="s">
        <v>350</v>
      </c>
      <c r="B144" t="s">
        <v>109</v>
      </c>
      <c r="D144" t="s">
        <v>347</v>
      </c>
    </row>
    <row r="145" spans="1:4">
      <c r="A145" s="30" t="s">
        <v>351</v>
      </c>
      <c r="B145" t="s">
        <v>352</v>
      </c>
    </row>
    <row r="146" spans="1:4">
      <c r="A146" s="30" t="s">
        <v>353</v>
      </c>
      <c r="B146" t="s">
        <v>354</v>
      </c>
    </row>
    <row r="147" spans="1:4">
      <c r="A147" s="30" t="s">
        <v>355</v>
      </c>
      <c r="B147" t="s">
        <v>356</v>
      </c>
    </row>
    <row r="148" spans="1:4">
      <c r="A148" s="30" t="s">
        <v>357</v>
      </c>
      <c r="B148" t="s">
        <v>358</v>
      </c>
      <c r="D148" t="s">
        <v>359</v>
      </c>
    </row>
    <row r="149" spans="1:4">
      <c r="A149" s="30" t="s">
        <v>360</v>
      </c>
      <c r="B149" t="s">
        <v>361</v>
      </c>
      <c r="D149" t="s">
        <v>130</v>
      </c>
    </row>
    <row r="150" spans="1:4">
      <c r="A150" s="30" t="s">
        <v>362</v>
      </c>
      <c r="B150" t="s">
        <v>363</v>
      </c>
      <c r="D150" t="s">
        <v>130</v>
      </c>
    </row>
    <row r="151" spans="1:4">
      <c r="A151" s="30" t="s">
        <v>364</v>
      </c>
      <c r="B151" t="s">
        <v>365</v>
      </c>
      <c r="D151" t="s">
        <v>16</v>
      </c>
    </row>
    <row r="152" spans="1:4">
      <c r="A152" s="30" t="s">
        <v>366</v>
      </c>
      <c r="B152" t="s">
        <v>367</v>
      </c>
    </row>
    <row r="153" spans="1:4">
      <c r="A153" s="30" t="s">
        <v>368</v>
      </c>
      <c r="B153" t="s">
        <v>369</v>
      </c>
    </row>
    <row r="154" spans="1:4">
      <c r="A154" s="30" t="s">
        <v>370</v>
      </c>
      <c r="B154" t="s">
        <v>371</v>
      </c>
    </row>
    <row r="155" spans="1:4">
      <c r="A155" s="30" t="s">
        <v>372</v>
      </c>
      <c r="B155" t="s">
        <v>373</v>
      </c>
    </row>
    <row r="156" spans="1:4">
      <c r="A156" s="30" t="s">
        <v>374</v>
      </c>
      <c r="B156" t="s">
        <v>375</v>
      </c>
    </row>
    <row r="157" spans="1:4">
      <c r="A157" s="30" t="s">
        <v>376</v>
      </c>
      <c r="B157" t="s">
        <v>377</v>
      </c>
    </row>
    <row r="158" spans="1:4">
      <c r="B158" s="32" t="s">
        <v>378</v>
      </c>
      <c r="C158" s="31">
        <f>SUM(C2:C157)</f>
        <v>1451000</v>
      </c>
    </row>
  </sheetData>
  <autoFilter ref="A1:D158" xr:uid="{47209004-8961-44A0-9A1B-020928D5D69D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63569-57AD-441B-8DD2-5066D2F1D70A}">
  <sheetPr>
    <tabColor theme="7" tint="0.59999389629810485"/>
  </sheetPr>
  <dimension ref="A1:B102"/>
  <sheetViews>
    <sheetView tabSelected="1" topLeftCell="A58" workbookViewId="0">
      <selection activeCell="B86" sqref="B86"/>
    </sheetView>
  </sheetViews>
  <sheetFormatPr defaultRowHeight="15"/>
  <cols>
    <col min="1" max="1" width="56.5703125" customWidth="1"/>
    <col min="2" max="2" width="18.5703125" style="31" customWidth="1"/>
  </cols>
  <sheetData>
    <row r="1" spans="1:2" ht="18.75">
      <c r="A1" s="146" t="s">
        <v>379</v>
      </c>
      <c r="B1" s="146"/>
    </row>
    <row r="2" spans="1:2" ht="18.75">
      <c r="A2" s="146" t="s">
        <v>380</v>
      </c>
      <c r="B2" s="146"/>
    </row>
    <row r="3" spans="1:2" ht="18.75">
      <c r="A3" s="146" t="s">
        <v>381</v>
      </c>
      <c r="B3" s="146"/>
    </row>
    <row r="4" spans="1:2" ht="18.75">
      <c r="A4" s="146" t="s">
        <v>382</v>
      </c>
      <c r="B4" s="146"/>
    </row>
    <row r="6" spans="1:2">
      <c r="A6" s="33" t="s">
        <v>383</v>
      </c>
    </row>
    <row r="7" spans="1:2" s="36" customFormat="1" ht="24.95" customHeight="1">
      <c r="A7" s="34" t="s">
        <v>384</v>
      </c>
      <c r="B7" s="35" t="s">
        <v>385</v>
      </c>
    </row>
    <row r="8" spans="1:2">
      <c r="A8" s="37"/>
      <c r="B8" s="38"/>
    </row>
    <row r="9" spans="1:2">
      <c r="A9" s="39" t="s">
        <v>386</v>
      </c>
      <c r="B9" s="40"/>
    </row>
    <row r="10" spans="1:2">
      <c r="A10" s="41"/>
      <c r="B10" s="42"/>
    </row>
    <row r="11" spans="1:2">
      <c r="A11" s="43" t="s">
        <v>387</v>
      </c>
      <c r="B11" s="42"/>
    </row>
    <row r="12" spans="1:2">
      <c r="A12" s="44" t="s">
        <v>388</v>
      </c>
      <c r="B12" s="45">
        <f>SUM(B13)</f>
        <v>0</v>
      </c>
    </row>
    <row r="13" spans="1:2">
      <c r="A13" s="46" t="s">
        <v>389</v>
      </c>
      <c r="B13" s="47"/>
    </row>
    <row r="14" spans="1:2">
      <c r="A14" s="48"/>
      <c r="B14" s="42"/>
    </row>
    <row r="15" spans="1:2" s="36" customFormat="1" ht="24.95" customHeight="1">
      <c r="A15" s="49" t="s">
        <v>390</v>
      </c>
      <c r="B15" s="50">
        <f>SUM(B12)</f>
        <v>0</v>
      </c>
    </row>
    <row r="16" spans="1:2">
      <c r="A16" s="48"/>
      <c r="B16" s="42"/>
    </row>
    <row r="17" spans="1:2">
      <c r="A17" s="43" t="s">
        <v>391</v>
      </c>
      <c r="B17" s="42"/>
    </row>
    <row r="18" spans="1:2">
      <c r="A18" s="44" t="s">
        <v>392</v>
      </c>
      <c r="B18" s="45">
        <f>SUM(B19:B20)</f>
        <v>0</v>
      </c>
    </row>
    <row r="19" spans="1:2">
      <c r="A19" s="46" t="s">
        <v>393</v>
      </c>
      <c r="B19" s="51"/>
    </row>
    <row r="20" spans="1:2">
      <c r="A20" s="46" t="s">
        <v>394</v>
      </c>
      <c r="B20" s="47"/>
    </row>
    <row r="21" spans="1:2">
      <c r="A21" s="52"/>
      <c r="B21" s="42"/>
    </row>
    <row r="22" spans="1:2">
      <c r="A22" s="44" t="s">
        <v>395</v>
      </c>
      <c r="B22" s="45">
        <f>SUM(B23:B26)</f>
        <v>0</v>
      </c>
    </row>
    <row r="23" spans="1:2">
      <c r="A23" s="46" t="s">
        <v>255</v>
      </c>
      <c r="B23" s="51"/>
    </row>
    <row r="24" spans="1:2">
      <c r="A24" s="46" t="s">
        <v>396</v>
      </c>
      <c r="B24" s="47"/>
    </row>
    <row r="25" spans="1:2">
      <c r="A25" s="46" t="s">
        <v>397</v>
      </c>
      <c r="B25" s="47"/>
    </row>
    <row r="26" spans="1:2">
      <c r="A26" s="46" t="s">
        <v>398</v>
      </c>
      <c r="B26" s="51"/>
    </row>
    <row r="27" spans="1:2">
      <c r="A27" s="52"/>
      <c r="B27" s="42"/>
    </row>
    <row r="28" spans="1:2">
      <c r="A28" s="44" t="s">
        <v>399</v>
      </c>
      <c r="B28" s="45">
        <f>SUM(B29:B32)</f>
        <v>0</v>
      </c>
    </row>
    <row r="29" spans="1:2">
      <c r="A29" s="46" t="s">
        <v>400</v>
      </c>
      <c r="B29" s="47"/>
    </row>
    <row r="30" spans="1:2">
      <c r="A30" s="46" t="s">
        <v>401</v>
      </c>
      <c r="B30" s="47"/>
    </row>
    <row r="31" spans="1:2">
      <c r="A31" s="46" t="s">
        <v>402</v>
      </c>
      <c r="B31" s="51"/>
    </row>
    <row r="32" spans="1:2">
      <c r="A32" s="46" t="s">
        <v>403</v>
      </c>
      <c r="B32" s="51"/>
    </row>
    <row r="33" spans="1:2">
      <c r="A33" s="52"/>
      <c r="B33" s="42"/>
    </row>
    <row r="34" spans="1:2">
      <c r="A34" s="44" t="s">
        <v>404</v>
      </c>
      <c r="B34" s="45">
        <f>SUM(B35:B44)</f>
        <v>401000</v>
      </c>
    </row>
    <row r="35" spans="1:2">
      <c r="A35" s="46" t="s">
        <v>275</v>
      </c>
      <c r="B35" s="51"/>
    </row>
    <row r="36" spans="1:2">
      <c r="A36" s="46" t="s">
        <v>405</v>
      </c>
      <c r="B36" s="47"/>
    </row>
    <row r="37" spans="1:2">
      <c r="A37" s="46" t="s">
        <v>122</v>
      </c>
      <c r="B37" s="51"/>
    </row>
    <row r="38" spans="1:2">
      <c r="A38" s="46" t="s">
        <v>406</v>
      </c>
      <c r="B38" s="47"/>
    </row>
    <row r="39" spans="1:2">
      <c r="A39" s="46" t="s">
        <v>407</v>
      </c>
      <c r="B39" s="47"/>
    </row>
    <row r="40" spans="1:2">
      <c r="A40" s="46" t="s">
        <v>175</v>
      </c>
      <c r="B40" s="51"/>
    </row>
    <row r="41" spans="1:2">
      <c r="A41" s="46" t="s">
        <v>221</v>
      </c>
      <c r="B41" s="51">
        <f>SUM(Categories!C94)</f>
        <v>65000</v>
      </c>
    </row>
    <row r="42" spans="1:2">
      <c r="A42" s="46" t="s">
        <v>199</v>
      </c>
      <c r="B42" s="51"/>
    </row>
    <row r="43" spans="1:2">
      <c r="A43" s="46" t="s">
        <v>147</v>
      </c>
      <c r="B43" s="51"/>
    </row>
    <row r="44" spans="1:2">
      <c r="A44" s="46" t="s">
        <v>408</v>
      </c>
      <c r="B44" s="51">
        <f>SUM(Categories!C14,Categories!C47)</f>
        <v>336000</v>
      </c>
    </row>
    <row r="45" spans="1:2">
      <c r="A45" s="52"/>
      <c r="B45" s="42"/>
    </row>
    <row r="46" spans="1:2">
      <c r="A46" s="44" t="s">
        <v>409</v>
      </c>
      <c r="B46" s="45">
        <f>SUM(B47:B48)</f>
        <v>0</v>
      </c>
    </row>
    <row r="47" spans="1:2">
      <c r="A47" s="46" t="s">
        <v>410</v>
      </c>
      <c r="B47" s="47"/>
    </row>
    <row r="48" spans="1:2">
      <c r="A48" s="46" t="s">
        <v>411</v>
      </c>
      <c r="B48" s="47"/>
    </row>
    <row r="49" spans="1:2">
      <c r="A49" s="52"/>
      <c r="B49" s="42"/>
    </row>
    <row r="50" spans="1:2">
      <c r="A50" s="44" t="s">
        <v>412</v>
      </c>
      <c r="B50" s="45">
        <f>SUM(B51:B52)</f>
        <v>0</v>
      </c>
    </row>
    <row r="51" spans="1:2">
      <c r="A51" s="46" t="s">
        <v>181</v>
      </c>
      <c r="B51" s="51"/>
    </row>
    <row r="52" spans="1:2">
      <c r="A52" s="46" t="s">
        <v>413</v>
      </c>
      <c r="B52" s="47"/>
    </row>
    <row r="53" spans="1:2">
      <c r="A53" s="52"/>
      <c r="B53" s="42"/>
    </row>
    <row r="54" spans="1:2">
      <c r="A54" s="44" t="s">
        <v>414</v>
      </c>
      <c r="B54" s="40"/>
    </row>
    <row r="55" spans="1:2">
      <c r="A55" s="52"/>
      <c r="B55" s="42"/>
    </row>
    <row r="56" spans="1:2">
      <c r="A56" s="44" t="s">
        <v>415</v>
      </c>
      <c r="B56" s="40"/>
    </row>
    <row r="57" spans="1:2">
      <c r="A57" s="52"/>
      <c r="B57" s="42"/>
    </row>
    <row r="58" spans="1:2">
      <c r="A58" s="44" t="s">
        <v>416</v>
      </c>
      <c r="B58" s="40"/>
    </row>
    <row r="59" spans="1:2">
      <c r="A59" s="52"/>
      <c r="B59" s="42"/>
    </row>
    <row r="60" spans="1:2">
      <c r="A60" s="44" t="s">
        <v>417</v>
      </c>
      <c r="B60" s="45">
        <f>SUM(B61:B63)</f>
        <v>0</v>
      </c>
    </row>
    <row r="61" spans="1:2">
      <c r="A61" s="46" t="s">
        <v>86</v>
      </c>
      <c r="B61" s="51"/>
    </row>
    <row r="62" spans="1:2">
      <c r="A62" s="46" t="s">
        <v>106</v>
      </c>
      <c r="B62" s="51"/>
    </row>
    <row r="63" spans="1:2">
      <c r="A63" s="46" t="s">
        <v>418</v>
      </c>
      <c r="B63" s="47"/>
    </row>
    <row r="64" spans="1:2">
      <c r="A64" s="52"/>
      <c r="B64" s="42"/>
    </row>
    <row r="65" spans="1:2">
      <c r="A65" s="44" t="s">
        <v>419</v>
      </c>
      <c r="B65" s="53"/>
    </row>
    <row r="66" spans="1:2">
      <c r="A66" s="52"/>
      <c r="B66" s="42"/>
    </row>
    <row r="67" spans="1:2">
      <c r="A67" s="44" t="s">
        <v>420</v>
      </c>
      <c r="B67" s="45">
        <f>SUM(B68:B75)</f>
        <v>1050000</v>
      </c>
    </row>
    <row r="68" spans="1:2">
      <c r="A68" s="46" t="s">
        <v>421</v>
      </c>
      <c r="B68" s="51"/>
    </row>
    <row r="69" spans="1:2">
      <c r="A69" s="46" t="s">
        <v>306</v>
      </c>
      <c r="B69" s="51"/>
    </row>
    <row r="70" spans="1:2">
      <c r="A70" s="46" t="s">
        <v>198</v>
      </c>
      <c r="B70" s="51"/>
    </row>
    <row r="71" spans="1:2">
      <c r="A71" s="46" t="s">
        <v>152</v>
      </c>
      <c r="B71" s="51"/>
    </row>
    <row r="72" spans="1:2">
      <c r="A72" s="46" t="s">
        <v>104</v>
      </c>
      <c r="B72" s="47"/>
    </row>
    <row r="73" spans="1:2">
      <c r="A73" s="46" t="s">
        <v>422</v>
      </c>
      <c r="B73" s="47"/>
    </row>
    <row r="74" spans="1:2">
      <c r="A74" s="46" t="s">
        <v>274</v>
      </c>
      <c r="B74" s="51"/>
    </row>
    <row r="75" spans="1:2">
      <c r="A75" s="46" t="s">
        <v>347</v>
      </c>
      <c r="B75" s="51">
        <f>SUM(Categories!C132)</f>
        <v>1050000</v>
      </c>
    </row>
    <row r="76" spans="1:2">
      <c r="A76" s="52"/>
      <c r="B76" s="42"/>
    </row>
    <row r="77" spans="1:2">
      <c r="A77" s="44" t="s">
        <v>423</v>
      </c>
      <c r="B77" s="40"/>
    </row>
    <row r="78" spans="1:2">
      <c r="A78" s="41"/>
      <c r="B78" s="42"/>
    </row>
    <row r="79" spans="1:2">
      <c r="A79" s="41"/>
      <c r="B79" s="42"/>
    </row>
    <row r="80" spans="1:2">
      <c r="A80" s="41"/>
      <c r="B80" s="42"/>
    </row>
    <row r="81" spans="1:2">
      <c r="A81" s="41"/>
      <c r="B81" s="42"/>
    </row>
    <row r="82" spans="1:2" s="36" customFormat="1" ht="24.95" customHeight="1">
      <c r="A82" s="54" t="s">
        <v>424</v>
      </c>
      <c r="B82" s="55">
        <f>SUM(B18,B22,B28,B34,B46,B50,B54,B56,B58,B60,B65,B67,B77)</f>
        <v>1451000</v>
      </c>
    </row>
    <row r="83" spans="1:2" s="36" customFormat="1" ht="24.95" customHeight="1">
      <c r="A83" s="43" t="s">
        <v>425</v>
      </c>
      <c r="B83" s="56"/>
    </row>
    <row r="84" spans="1:2" s="36" customFormat="1" ht="24.95" customHeight="1">
      <c r="A84" s="57" t="s">
        <v>541</v>
      </c>
      <c r="B84" s="56">
        <f>SUM('APP 2023 Fiduciary'!N16)</f>
        <v>920000</v>
      </c>
    </row>
    <row r="85" spans="1:2" s="36" customFormat="1" ht="24.95" customHeight="1">
      <c r="A85" s="57" t="s">
        <v>403</v>
      </c>
      <c r="B85" s="56">
        <f>SUM('APP 2023 Fiduciary'!N7,'APP 2023 Fiduciary'!N9,'APP 2023 Fiduciary'!N43,'APP 2023 Fiduciary'!N44:N45,'APP 2023 Fiduciary'!N47:N50,'APP 2023 Fiduciary'!N51,'APP 2023 Fiduciary'!N53,'APP 2023 Fiduciary'!N55,'APP 2023 Fiduciary'!N70,'APP 2023 Fiduciary'!N72:N74,'APP 2023 Fiduciary'!N76,'APP 2023 Fiduciary'!N80)</f>
        <v>6095000</v>
      </c>
    </row>
    <row r="86" spans="1:2">
      <c r="A86" s="41"/>
      <c r="B86" s="42"/>
    </row>
    <row r="87" spans="1:2" s="36" customFormat="1" ht="24.95" customHeight="1">
      <c r="A87" s="58" t="s">
        <v>38</v>
      </c>
      <c r="B87" s="59">
        <f>B82+B85+B84</f>
        <v>8466000</v>
      </c>
    </row>
    <row r="89" spans="1:2">
      <c r="A89" t="s">
        <v>426</v>
      </c>
    </row>
    <row r="90" spans="1:2">
      <c r="A90" t="s">
        <v>427</v>
      </c>
    </row>
    <row r="92" spans="1:2">
      <c r="A92" t="s">
        <v>428</v>
      </c>
    </row>
    <row r="93" spans="1:2">
      <c r="A93" t="s">
        <v>429</v>
      </c>
    </row>
    <row r="94" spans="1:2">
      <c r="A94" t="s">
        <v>430</v>
      </c>
    </row>
    <row r="96" spans="1:2">
      <c r="A96" t="s">
        <v>431</v>
      </c>
    </row>
    <row r="98" spans="1:1">
      <c r="A98" s="60" t="s">
        <v>432</v>
      </c>
    </row>
    <row r="99" spans="1:1">
      <c r="A99" s="61" t="s">
        <v>433</v>
      </c>
    </row>
    <row r="100" spans="1:1" s="31" customFormat="1">
      <c r="A100" s="30"/>
    </row>
    <row r="101" spans="1:1" s="31" customFormat="1">
      <c r="A101" s="62" t="s">
        <v>434</v>
      </c>
    </row>
    <row r="102" spans="1:1" s="31" customFormat="1">
      <c r="A102" s="62" t="s">
        <v>435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 2023 Fiduciary</vt:lpstr>
      <vt:lpstr>Categories</vt:lpstr>
      <vt:lpstr>PRE (STF_F101)</vt:lpstr>
      <vt:lpstr>'APP 2023 Fiduciary'!Print_Area</vt:lpstr>
      <vt:lpstr>'APP 2023 Fiduciary'!Print_Titles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</dc:creator>
  <cp:lastModifiedBy>Jansen</cp:lastModifiedBy>
  <cp:lastPrinted>2023-07-20T08:29:43Z</cp:lastPrinted>
  <dcterms:created xsi:type="dcterms:W3CDTF">2022-12-06T06:36:26Z</dcterms:created>
  <dcterms:modified xsi:type="dcterms:W3CDTF">2023-07-21T02:30:32Z</dcterms:modified>
</cp:coreProperties>
</file>